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929" activeTab="2"/>
  </bookViews>
  <sheets>
    <sheet name="BS" sheetId="1" r:id="rId1"/>
    <sheet name="IS" sheetId="2" r:id="rId2"/>
    <sheet name="Insurance-Reinsurance" sheetId="3" r:id="rId3"/>
  </sheet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<sst xmlns="http://schemas.openxmlformats.org/spreadsheetml/2006/main" count="329" uniqueCount="246">
  <si>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</si>
  <si>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</si>
  <si>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</si>
  <si>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</si>
  <si>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</si>
  <si>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</si>
  <si>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</si>
  <si>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</si>
  <si>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</si>
  <si>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</si>
  <si>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</si>
  <si>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</si>
  <si>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</si>
  <si>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</si>
  <si>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</si>
  <si>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</si>
  <si>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</si>
  <si>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</si>
  <si>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</si>
  <si>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</si>
  <si>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</si>
  <si>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</si>
  <si>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</si>
  <si>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</si>
  <si>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</si>
  <si>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</si>
  <si>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</si>
  <si>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</si>
  <si>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</si>
  <si>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</si>
  <si>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</si>
  <si>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</si>
  <si>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</si>
  <si>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</si>
  <si>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</si>
  <si>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</si>
  <si>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</si>
  <si>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</si>
  <si>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</si>
  <si>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</si>
  <si>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</si>
  <si>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</si>
  <si>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</si>
  <si>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</si>
  <si>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</si>
  <si>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</si>
  <si>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</si>
  <si>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</si>
  <si>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</si>
  <si>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</si>
  <si>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</si>
  <si>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</si>
  <si>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</si>
  <si>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</si>
  <si>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</si>
  <si>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</si>
  <si>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</si>
  <si>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</si>
  <si>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</si>
  <si>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</si>
  <si>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</si>
  <si>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</si>
  <si>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</si>
  <si>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</si>
  <si>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</si>
  <si>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</si>
  <si>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</si>
  <si>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</si>
  <si>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</si>
  <si>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</si>
  <si>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</si>
  <si>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</si>
  <si>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</si>
  <si>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</si>
  <si>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</si>
  <si>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</si>
  <si>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</si>
  <si>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</si>
  <si>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</si>
  <si>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</si>
  <si>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</si>
  <si>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</si>
  <si>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</si>
  <si>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</si>
  <si>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</si>
  <si>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</si>
  <si>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</si>
  <si>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</si>
  <si>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</si>
  <si>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</si>
  <si>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</si>
  <si>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</si>
  <si>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</si>
  <si>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</si>
  <si>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</si>
  <si>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</si>
  <si>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</si>
  <si>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</si>
  <si>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</si>
  <si>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</si>
  <si>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</si>
  <si>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</si>
  <si>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</si>
  <si>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</si>
  <si>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</si>
  <si>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</si>
  <si>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</si>
  <si>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</si>
  <si>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</si>
  <si>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</si>
  <si>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</si>
  <si>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</si>
  <si>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</si>
  <si>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</si>
  <si>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</si>
  <si>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</si>
  <si>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</si>
  <si>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</si>
  <si>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</si>
  <si>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</si>
  <si>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</si>
  <si>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</si>
  <si>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</si>
  <si>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</si>
  <si>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</si>
  <si>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</si>
  <si>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</si>
  <si>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</si>
  <si>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</si>
  <si>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</si>
  <si>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</si>
  <si>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</si>
  <si>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</si>
  <si>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</si>
  <si>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</si>
  <si>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</si>
  <si>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</si>
  <si>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</si>
  <si>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</si>
  <si>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</si>
  <si>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</si>
  <si>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</si>
  <si>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</si>
  <si>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</si>
  <si>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</si>
  <si>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</si>
  <si>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</si>
  <si>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</si>
  <si>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</si>
  <si>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</si>
  <si>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</si>
  <si>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</si>
  <si>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</si>
  <si>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</si>
  <si>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</si>
  <si>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</si>
  <si>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</si>
  <si>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</si>
  <si>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</si>
  <si>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</si>
  <si>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</si>
  <si>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</si>
  <si>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</si>
  <si>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</si>
  <si>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</si>
  <si>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</si>
  <si>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</si>
  <si>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</si>
  <si>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</si>
  <si>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</si>
  <si>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</si>
  <si>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</si>
  <si>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</si>
  <si>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</si>
  <si>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</si>
  <si>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</si>
  <si>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</si>
  <si>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</si>
  <si>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</si>
  <si>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</si>
  <si>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</si>
  <si>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</si>
  <si>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</si>
  <si>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</si>
  <si>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</si>
  <si>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</si>
  <si>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</si>
  <si>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</si>
  <si>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</si>
  <si>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</si>
  <si>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</si>
  <si>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</si>
  <si>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</si>
  <si>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</si>
  <si>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</si>
  <si>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</si>
  <si>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</si>
  <si>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</si>
  <si>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</si>
  <si>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</si>
  <si>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</si>
  <si>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</si>
  <si>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</si>
  <si>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</si>
  <si>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</si>
  <si>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</si>
  <si>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</si>
  <si>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</si>
  <si>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</si>
  <si>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</si>
  <si>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</si>
  <si>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</si>
  <si>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</si>
  <si>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</si>
  <si>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</si>
  <si>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</si>
  <si>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</si>
  <si>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</si>
  <si>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</si>
  <si>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</si>
  <si>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</si>
  <si>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</si>
  <si>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</si>
  <si>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</si>
  <si>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</si>
  <si>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</si>
  <si>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</si>
  <si>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</si>
  <si>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</si>
  <si>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</si>
  <si>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</si>
  <si>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</si>
  <si>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</si>
  <si>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</si>
  <si>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</si>
  <si>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</si>
  <si>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</si>
  <si>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</si>
  <si>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</si>
  <si>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</si>
  <si>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</si>
  <si>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</si>
  <si>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"ჰუალინგ დაზღვევა"</t>
  </si>
  <si>
    <t>მზღვეველი:  სს "ჰუალინგ დაზღვევა"</t>
  </si>
  <si>
    <t>ანგარიშგების თარიღი: 31/12/2020</t>
  </si>
  <si>
    <t>ანგარიშგების პერიოდი: 01/01/2019-31/12/2019</t>
  </si>
</sst>
</file>

<file path=xl/styles.xml><?xml version="1.0" encoding="utf-8"?>
<styleSheet xmlns="http://schemas.openxmlformats.org/spreadsheetml/2006/main">
  <numFmts count="7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_-* #,##0.00\ _L_a_r_i_-;\-* #,##0.00\ _L_a_r_i_-;_-* &quot;-&quot;??\ _L_a_r_i_-;_-@_-"/>
    <numFmt numFmtId="171" formatCode="0.0%"/>
    <numFmt numFmtId="172" formatCode="&quot;$&quot;#,##0.0000_);\(&quot;$&quot;#,##0.0000\)"/>
    <numFmt numFmtId="173" formatCode="#,##0_)_%;\(#,##0\)_%;"/>
    <numFmt numFmtId="174" formatCode="_._.* #,##0.0_)_%;_._.* \(#,##0.0\)_%"/>
    <numFmt numFmtId="175" formatCode="#,##0.0_)_%;\(#,##0.0\)_%;\ \ .0_)_%"/>
    <numFmt numFmtId="176" formatCode="_._.* #,##0.00_)_%;_._.* \(#,##0.00\)_%"/>
    <numFmt numFmtId="177" formatCode="#,##0.00_)_%;\(#,##0.00\)_%;\ \ .00_)_%"/>
    <numFmt numFmtId="178" formatCode="_._.* #,##0.000_)_%;_._.* \(#,##0.000\)_%"/>
    <numFmt numFmtId="179" formatCode="#,##0.000_)_%;\(#,##0.000\)_%;\ \ .000_)_%"/>
    <numFmt numFmtId="180" formatCode="_-* #,##0.00\ _л_в_-;\-* #,##0.00\ _л_в_-;_-* &quot;-&quot;??\ _л_в_-;_-@_-"/>
    <numFmt numFmtId="181" formatCode="#,##0.00000"/>
    <numFmt numFmtId="182" formatCode="000"/>
    <numFmt numFmtId="183" formatCode="_._.* \(#,##0\)_%;_._.* #,##0_)_%;_._.* 0_)_%;_._.@_)_%"/>
    <numFmt numFmtId="184" formatCode="_._.&quot;$&quot;* \(#,##0\)_%;_._.&quot;$&quot;* #,##0_)_%;_._.&quot;$&quot;* 0_)_%;_._.@_)_%"/>
    <numFmt numFmtId="185" formatCode="* \(#,##0\);* #,##0_);&quot;-&quot;??_);@"/>
    <numFmt numFmtId="186" formatCode="&quot;$&quot;* #,##0_)_%;&quot;$&quot;* \(#,##0\)_%;&quot;$&quot;* &quot;-&quot;??_)_%;@_)_%"/>
    <numFmt numFmtId="187" formatCode="_._.&quot;$&quot;* #,##0.0_)_%;_._.&quot;$&quot;* \(#,##0.0\)_%"/>
    <numFmt numFmtId="188" formatCode="&quot;$&quot;* #,##0.0_)_%;&quot;$&quot;* \(#,##0.0\)_%;&quot;$&quot;* \ .0_)_%"/>
    <numFmt numFmtId="189" formatCode="_._.&quot;$&quot;* #,##0.00_)_%;_._.&quot;$&quot;* \(#,##0.00\)_%"/>
    <numFmt numFmtId="190" formatCode="&quot;$&quot;* #,##0.00_)_%;&quot;$&quot;* \(#,##0.00\)_%;&quot;$&quot;* \ .00_)_%"/>
    <numFmt numFmtId="191" formatCode="_._.&quot;$&quot;* #,##0.000_)_%;_._.&quot;$&quot;* \(#,##0.000\)_%"/>
    <numFmt numFmtId="192" formatCode="&quot;$&quot;* #,##0.000_)_%;&quot;$&quot;* \(#,##0.000\)_%;&quot;$&quot;* \ .000_)_%"/>
    <numFmt numFmtId="193" formatCode="mmmm\ d\,\ yyyy"/>
    <numFmt numFmtId="194" formatCode="* #,##0_);* \(#,##0\);&quot;-&quot;??_);@"/>
    <numFmt numFmtId="195" formatCode="_-* #,##0.00\ _z_ł_-;\-* #,##0.00\ _z_ł_-;_-* &quot;-&quot;??\ _z_ł_-;_-@_-"/>
    <numFmt numFmtId="196" formatCode="_-* #,##0.00\ [$€-1]_-;\-* #,##0.00\ [$€-1]_-;_-* &quot;-&quot;??\ [$€-1]_-"/>
    <numFmt numFmtId="197" formatCode="0.000000"/>
    <numFmt numFmtId="198" formatCode="0.0;\(0.0\)"/>
    <numFmt numFmtId="199" formatCode="#,##0.0_);\(#,##0.0\)"/>
    <numFmt numFmtId="200" formatCode="0.00\ %"/>
    <numFmt numFmtId="201" formatCode="_(&quot;MT&quot;* #,##0.00_);\(&quot;MT&quot;* #,##0.00\)"/>
    <numFmt numFmtId="202" formatCode="General_)"/>
    <numFmt numFmtId="203" formatCode="###0;[Red]\(###0\)"/>
    <numFmt numFmtId="204" formatCode="0.00_)"/>
    <numFmt numFmtId="205" formatCode="0_)"/>
    <numFmt numFmtId="206" formatCode="_(* #,##0_);\(* #,##0\)"/>
    <numFmt numFmtId="207" formatCode="0_)%;\(0\)%"/>
    <numFmt numFmtId="208" formatCode="_._._(* 0_)%;_._.* \(0\)%"/>
    <numFmt numFmtId="209" formatCode="_(0_)%;\(0\)%"/>
    <numFmt numFmtId="210" formatCode="0%_);\(0%\)"/>
    <numFmt numFmtId="211" formatCode="_(0.0_)%;\(0.0\)%"/>
    <numFmt numFmtId="212" formatCode="_._._(* 0.0_)%;_._.* \(0.0\)%"/>
    <numFmt numFmtId="213" formatCode="_(0.00_)%;\(0.00\)%"/>
    <numFmt numFmtId="214" formatCode="_._._(* 0.00_)%;_._.* \(0.00\)%"/>
    <numFmt numFmtId="215" formatCode="_(0.000_)%;\(0.000\)%"/>
    <numFmt numFmtId="216" formatCode="_._._(* 0.000_)%;_._.* \(0.000\)%"/>
    <numFmt numFmtId="217" formatCode="mm/dd/yy"/>
    <numFmt numFmtId="218" formatCode="#,##0;\(#,##0\)"/>
    <numFmt numFmtId="219" formatCode="_-* #,##0&quot;р.&quot;_-;\-* #,##0&quot;р.&quot;_-;_-* &quot;-&quot;&quot;р.&quot;_-;_-@_-"/>
    <numFmt numFmtId="220" formatCode="_-* #,##0.00&quot;р.&quot;_-;\-* #,##0.00&quot;р.&quot;_-;_-* &quot;-&quot;??&quot;р.&quot;_-;_-@_-"/>
    <numFmt numFmtId="221" formatCode="_-* #,##0\ _р_._-;\-* #,##0\ _р_._-;_-* &quot;-&quot;\ _р_._-;_-@_-"/>
    <numFmt numFmtId="222" formatCode="_-* #,##0.00\ _р_._-;\-* #,##0.00\ _р_._-;_-* &quot;-&quot;??\ _р_._-;_-@_-"/>
    <numFmt numFmtId="223" formatCode="_-* #,##0_р_._-;\-* #,##0_р_._-;_-* &quot;-&quot;_р_._-;_-@_-"/>
    <numFmt numFmtId="224" formatCode="_-* #,##0.00_р_._-;\-* #,##0.00_р_._-;_-* &quot;-&quot;??_р_._-;_-@_-"/>
    <numFmt numFmtId="225" formatCode="_-* #,##0.00\ _К_р_б_._-;\-* #,##0.00\ _К_р_б_._-;_-* &quot;-&quot;??\ _К_р_б_._-;_-@_-"/>
  </numFmts>
  <fonts count="104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b/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Sylfaen"/>
      <family val="1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7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7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8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72" fontId="0" fillId="0" borderId="0" applyFill="0" applyBorder="0" applyAlignment="0">
      <protection/>
    </xf>
    <xf numFmtId="172" fontId="0" fillId="0" borderId="0" applyFill="0" applyBorder="0" applyAlignment="0">
      <protection/>
    </xf>
    <xf numFmtId="172" fontId="0" fillId="0" borderId="0" applyFill="0" applyBorder="0" applyAlignment="0">
      <protection/>
    </xf>
    <xf numFmtId="172" fontId="0" fillId="0" borderId="0" applyFill="0" applyBorder="0" applyAlignment="0">
      <protection/>
    </xf>
    <xf numFmtId="172" fontId="0" fillId="0" borderId="0" applyFill="0" applyBorder="0" applyAlignment="0">
      <protection/>
    </xf>
    <xf numFmtId="172" fontId="0" fillId="0" borderId="0" applyFill="0" applyBorder="0" applyAlignment="0">
      <protection/>
    </xf>
    <xf numFmtId="172" fontId="0" fillId="0" borderId="0" applyFill="0" applyBorder="0" applyAlignment="0">
      <protection/>
    </xf>
    <xf numFmtId="172" fontId="0" fillId="0" borderId="0" applyFill="0" applyBorder="0" applyAlignment="0">
      <protection/>
    </xf>
    <xf numFmtId="0" fontId="89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0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16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4" fontId="15" fillId="0" borderId="0" applyFont="0" applyFill="0" applyBorder="0" applyAlignment="0" applyProtection="0"/>
    <xf numFmtId="175" fontId="5" fillId="0" borderId="0" applyFont="0" applyFill="0" applyBorder="0" applyAlignment="0" applyProtection="0"/>
    <xf numFmtId="176" fontId="16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16" fillId="0" borderId="0" applyFont="0" applyFill="0" applyBorder="0" applyAlignment="0" applyProtection="0"/>
    <xf numFmtId="179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72" fontId="17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68" fontId="86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8" fontId="86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86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86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2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83" fontId="23" fillId="0" borderId="0" applyFill="0" applyBorder="0" applyProtection="0">
      <alignment/>
    </xf>
    <xf numFmtId="184" fontId="15" fillId="0" borderId="0" applyFont="0" applyFill="0" applyBorder="0" applyAlignment="0" applyProtection="0"/>
    <xf numFmtId="185" fontId="24" fillId="0" borderId="0" applyFill="0" applyBorder="0" applyProtection="0">
      <alignment/>
    </xf>
    <xf numFmtId="185" fontId="24" fillId="0" borderId="6" applyFill="0" applyProtection="0">
      <alignment/>
    </xf>
    <xf numFmtId="185" fontId="24" fillId="0" borderId="7" applyFill="0" applyProtection="0">
      <alignment/>
    </xf>
    <xf numFmtId="185" fontId="24" fillId="0" borderId="0" applyFill="0" applyBorder="0" applyProtection="0">
      <alignment/>
    </xf>
    <xf numFmtId="16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2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5" fillId="0" borderId="0" applyFont="0" applyFill="0" applyBorder="0" applyAlignment="0" applyProtection="0"/>
    <xf numFmtId="191" fontId="16" fillId="0" borderId="0" applyFont="0" applyFill="0" applyBorder="0" applyAlignment="0" applyProtection="0"/>
    <xf numFmtId="192" fontId="5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24" fillId="0" borderId="0" applyFill="0" applyBorder="0" applyProtection="0">
      <alignment/>
    </xf>
    <xf numFmtId="194" fontId="24" fillId="0" borderId="6" applyFill="0" applyProtection="0">
      <alignment/>
    </xf>
    <xf numFmtId="194" fontId="24" fillId="0" borderId="7" applyFill="0" applyProtection="0">
      <alignment/>
    </xf>
    <xf numFmtId="194" fontId="24" fillId="0" borderId="0" applyFill="0" applyBorder="0" applyProtection="0">
      <alignment/>
    </xf>
    <xf numFmtId="195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6" fontId="29" fillId="0" borderId="0" applyFont="0" applyFill="0" applyBorder="0" applyAlignment="0" applyProtection="0"/>
    <xf numFmtId="197" fontId="24" fillId="0" borderId="5" applyFill="0" applyBorder="0">
      <alignment horizontal="center" vertical="center"/>
      <protection/>
    </xf>
    <xf numFmtId="0" fontId="9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2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8" fontId="15" fillId="0" borderId="0" applyFill="0" applyBorder="0">
      <alignment horizontal="center" vertical="center"/>
      <protection/>
    </xf>
    <xf numFmtId="0" fontId="96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9" fontId="39" fillId="64" borderId="0">
      <alignment/>
      <protection/>
    </xf>
    <xf numFmtId="200" fontId="40" fillId="0" borderId="19">
      <alignment horizontal="center"/>
      <protection/>
    </xf>
    <xf numFmtId="0" fontId="97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9" fontId="42" fillId="65" borderId="0">
      <alignment/>
      <protection/>
    </xf>
    <xf numFmtId="14" fontId="40" fillId="0" borderId="19">
      <alignment horizontal="center"/>
      <protection/>
    </xf>
    <xf numFmtId="201" fontId="40" fillId="0" borderId="19">
      <alignment/>
      <protection/>
    </xf>
    <xf numFmtId="202" fontId="43" fillId="0" borderId="0" applyFont="0" applyFill="0" applyBorder="0" applyAlignment="0" applyProtection="0"/>
    <xf numFmtId="203" fontId="43" fillId="0" borderId="0" applyFont="0" applyFill="0" applyBorder="0" applyAlignment="0" applyProtection="0"/>
    <xf numFmtId="204" fontId="43" fillId="0" borderId="0" applyFont="0" applyFill="0" applyBorder="0" applyAlignment="0" applyProtection="0"/>
    <xf numFmtId="205" fontId="43" fillId="0" borderId="0" applyFont="0" applyFill="0" applyBorder="0" applyAlignment="0" applyProtection="0"/>
    <xf numFmtId="0" fontId="98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4" fontId="45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4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6" fontId="19" fillId="0" borderId="19">
      <alignment/>
      <protection/>
    </xf>
    <xf numFmtId="206" fontId="40" fillId="0" borderId="19">
      <alignment/>
      <protection/>
    </xf>
    <xf numFmtId="0" fontId="99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7" fontId="12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213" fontId="16" fillId="0" borderId="0" applyFont="0" applyFill="0" applyBorder="0" applyAlignment="0" applyProtection="0"/>
    <xf numFmtId="214" fontId="15" fillId="0" borderId="0" applyFont="0" applyFill="0" applyBorder="0" applyAlignment="0" applyProtection="0"/>
    <xf numFmtId="215" fontId="16" fillId="0" borderId="0" applyFont="0" applyFill="0" applyBorder="0" applyAlignment="0" applyProtection="0"/>
    <xf numFmtId="216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164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7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8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1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21" fontId="17" fillId="0" borderId="0" applyFont="0" applyFill="0" applyBorder="0" applyAlignment="0" applyProtection="0"/>
    <xf numFmtId="222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4" fontId="17" fillId="0" borderId="0" applyFont="0" applyFill="0" applyBorder="0" applyAlignment="0" applyProtection="0"/>
    <xf numFmtId="225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321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9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169" fontId="78" fillId="73" borderId="40" xfId="274" applyNumberFormat="1" applyFont="1" applyFill="1" applyBorder="1" applyAlignment="1">
      <alignment vertical="center" wrapText="1"/>
    </xf>
    <xf numFmtId="169" fontId="78" fillId="56" borderId="41" xfId="274" applyNumberFormat="1" applyFont="1" applyFill="1" applyBorder="1" applyAlignment="1">
      <alignment horizontal="center"/>
    </xf>
    <xf numFmtId="169" fontId="78" fillId="56" borderId="35" xfId="274" applyNumberFormat="1" applyFont="1" applyFill="1" applyBorder="1" applyAlignment="1">
      <alignment horizontal="center"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Fill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81" fillId="72" borderId="45" xfId="434" applyNumberFormat="1" applyFont="1" applyFill="1" applyBorder="1" applyAlignment="1">
      <alignment horizontal="center" vertical="center"/>
      <protection/>
    </xf>
    <xf numFmtId="169" fontId="78" fillId="73" borderId="46" xfId="274" applyNumberFormat="1" applyFont="1" applyFill="1" applyBorder="1" applyAlignment="1">
      <alignment vertical="center" wrapText="1"/>
    </xf>
    <xf numFmtId="169" fontId="78" fillId="56" borderId="47" xfId="274" applyNumberFormat="1" applyFont="1" applyFill="1" applyBorder="1" applyAlignment="1">
      <alignment wrapText="1"/>
    </xf>
    <xf numFmtId="169" fontId="78" fillId="56" borderId="47" xfId="274" applyNumberFormat="1" applyFont="1" applyFill="1" applyBorder="1" applyAlignment="1">
      <alignment horizontal="center"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9" fontId="80" fillId="71" borderId="46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169" fontId="80" fillId="74" borderId="48" xfId="274" applyNumberFormat="1" applyFont="1" applyFill="1" applyBorder="1" applyAlignment="1" applyProtection="1">
      <alignment vertical="center" wrapText="1"/>
      <protection locked="0"/>
    </xf>
    <xf numFmtId="169" fontId="80" fillId="74" borderId="41" xfId="274" applyNumberFormat="1" applyFont="1" applyFill="1" applyBorder="1" applyAlignment="1" applyProtection="1">
      <alignment vertical="center" wrapText="1"/>
      <protection locked="0"/>
    </xf>
    <xf numFmtId="169" fontId="80" fillId="74" borderId="49" xfId="274" applyNumberFormat="1" applyFont="1" applyFill="1" applyBorder="1" applyAlignment="1" applyProtection="1">
      <alignment vertical="center" wrapText="1"/>
      <protection locked="0"/>
    </xf>
    <xf numFmtId="169" fontId="80" fillId="74" borderId="50" xfId="274" applyNumberFormat="1" applyFont="1" applyFill="1" applyBorder="1" applyAlignment="1" applyProtection="1">
      <alignment vertical="center" wrapText="1"/>
      <protection locked="0"/>
    </xf>
    <xf numFmtId="169" fontId="80" fillId="74" borderId="51" xfId="274" applyNumberFormat="1" applyFont="1" applyFill="1" applyBorder="1" applyAlignment="1" applyProtection="1">
      <alignment vertical="center" wrapText="1"/>
      <protection locked="0"/>
    </xf>
    <xf numFmtId="169" fontId="80" fillId="74" borderId="52" xfId="274" applyNumberFormat="1" applyFont="1" applyFill="1" applyBorder="1" applyAlignment="1" applyProtection="1">
      <alignment vertical="center" wrapText="1"/>
      <protection locked="0"/>
    </xf>
    <xf numFmtId="169" fontId="80" fillId="74" borderId="34" xfId="274" applyNumberFormat="1" applyFont="1" applyFill="1" applyBorder="1" applyAlignment="1" applyProtection="1">
      <alignment vertical="center" wrapText="1"/>
      <protection locked="0"/>
    </xf>
    <xf numFmtId="169" fontId="78" fillId="73" borderId="45" xfId="274" applyNumberFormat="1" applyFont="1" applyFill="1" applyBorder="1" applyAlignment="1">
      <alignment vertical="center" wrapText="1"/>
    </xf>
    <xf numFmtId="169" fontId="78" fillId="56" borderId="39" xfId="274" applyNumberFormat="1" applyFont="1" applyFill="1" applyBorder="1" applyAlignment="1">
      <alignment horizontal="center"/>
    </xf>
    <xf numFmtId="169" fontId="78" fillId="70" borderId="18" xfId="442" applyNumberFormat="1" applyFont="1" applyFill="1" applyBorder="1" applyAlignment="1">
      <alignment/>
      <protection/>
    </xf>
    <xf numFmtId="169" fontId="78" fillId="0" borderId="53" xfId="274" applyNumberFormat="1" applyFont="1" applyBorder="1" applyAlignment="1" applyProtection="1">
      <alignment vertical="center"/>
      <protection locked="0"/>
    </xf>
    <xf numFmtId="169" fontId="78" fillId="0" borderId="18" xfId="274" applyNumberFormat="1" applyFont="1" applyBorder="1" applyAlignment="1" applyProtection="1">
      <alignment vertical="center"/>
      <protection locked="0"/>
    </xf>
    <xf numFmtId="169" fontId="78" fillId="0" borderId="5" xfId="274" applyNumberFormat="1" applyFont="1" applyFill="1" applyBorder="1" applyAlignment="1">
      <alignment vertical="center"/>
    </xf>
    <xf numFmtId="169" fontId="78" fillId="73" borderId="41" xfId="274" applyNumberFormat="1" applyFont="1" applyFill="1" applyBorder="1" applyAlignment="1">
      <alignment/>
    </xf>
    <xf numFmtId="169" fontId="78" fillId="71" borderId="41" xfId="274" applyNumberFormat="1" applyFont="1" applyFill="1" applyBorder="1" applyAlignment="1">
      <alignment/>
    </xf>
    <xf numFmtId="169" fontId="78" fillId="73" borderId="53" xfId="274" applyNumberFormat="1" applyFont="1" applyFill="1" applyBorder="1" applyAlignment="1">
      <alignment/>
    </xf>
    <xf numFmtId="169" fontId="78" fillId="73" borderId="5" xfId="274" applyNumberFormat="1" applyFont="1" applyFill="1" applyBorder="1" applyAlignment="1">
      <alignment/>
    </xf>
    <xf numFmtId="169" fontId="78" fillId="0" borderId="41" xfId="274" applyNumberFormat="1" applyFont="1" applyBorder="1" applyAlignment="1" applyProtection="1">
      <alignment vertical="center"/>
      <protection locked="0"/>
    </xf>
    <xf numFmtId="169" fontId="78" fillId="56" borderId="41" xfId="274" applyNumberFormat="1" applyFont="1" applyFill="1" applyBorder="1" applyAlignment="1">
      <alignment/>
    </xf>
    <xf numFmtId="169" fontId="78" fillId="0" borderId="5" xfId="274" applyNumberFormat="1" applyFont="1" applyBorder="1" applyAlignment="1" applyProtection="1">
      <alignment vertical="center"/>
      <protection locked="0"/>
    </xf>
    <xf numFmtId="169" fontId="78" fillId="73" borderId="40" xfId="274" applyNumberFormat="1" applyFont="1" applyFill="1" applyBorder="1" applyAlignment="1">
      <alignment vertical="center"/>
    </xf>
    <xf numFmtId="169" fontId="78" fillId="0" borderId="53" xfId="274" applyNumberFormat="1" applyFont="1" applyFill="1" applyBorder="1" applyAlignment="1">
      <alignment vertical="center"/>
    </xf>
    <xf numFmtId="169" fontId="78" fillId="71" borderId="41" xfId="274" applyNumberFormat="1" applyFont="1" applyFill="1" applyBorder="1" applyAlignment="1">
      <alignment horizontal="center"/>
    </xf>
    <xf numFmtId="169" fontId="78" fillId="0" borderId="5" xfId="274" applyNumberFormat="1" applyFont="1" applyFill="1" applyBorder="1" applyAlignment="1">
      <alignment horizontal="center" vertical="center"/>
    </xf>
    <xf numFmtId="169" fontId="78" fillId="0" borderId="53" xfId="274" applyNumberFormat="1" applyFont="1" applyFill="1" applyBorder="1" applyAlignment="1">
      <alignment horizontal="center" vertical="center"/>
    </xf>
    <xf numFmtId="0" fontId="2" fillId="56" borderId="54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169" fontId="78" fillId="71" borderId="39" xfId="274" applyNumberFormat="1" applyFont="1" applyFill="1" applyBorder="1" applyAlignment="1">
      <alignment/>
    </xf>
    <xf numFmtId="169" fontId="78" fillId="71" borderId="41" xfId="274" applyNumberFormat="1" applyFont="1" applyFill="1" applyBorder="1" applyAlignment="1">
      <alignment/>
    </xf>
    <xf numFmtId="169" fontId="78" fillId="71" borderId="35" xfId="274" applyNumberFormat="1" applyFont="1" applyFill="1" applyBorder="1" applyAlignment="1">
      <alignment/>
    </xf>
    <xf numFmtId="169" fontId="78" fillId="0" borderId="42" xfId="274" applyNumberFormat="1" applyFont="1" applyBorder="1" applyAlignment="1" applyProtection="1">
      <alignment vertical="center" wrapText="1"/>
      <protection locked="0"/>
    </xf>
    <xf numFmtId="169" fontId="78" fillId="0" borderId="53" xfId="274" applyNumberFormat="1" applyFont="1" applyBorder="1" applyAlignment="1" applyProtection="1">
      <alignment vertical="center" wrapText="1"/>
      <protection locked="0"/>
    </xf>
    <xf numFmtId="169" fontId="78" fillId="0" borderId="36" xfId="274" applyNumberFormat="1" applyFont="1" applyBorder="1" applyAlignment="1" applyProtection="1">
      <alignment vertical="center" wrapText="1"/>
      <protection locked="0"/>
    </xf>
    <xf numFmtId="169" fontId="78" fillId="0" borderId="43" xfId="274" applyNumberFormat="1" applyFont="1" applyBorder="1" applyAlignment="1" applyProtection="1">
      <alignment vertical="center" wrapText="1"/>
      <protection locked="0"/>
    </xf>
    <xf numFmtId="169" fontId="78" fillId="0" borderId="18" xfId="274" applyNumberFormat="1" applyFont="1" applyBorder="1" applyAlignment="1" applyProtection="1">
      <alignment vertical="center" wrapText="1"/>
      <protection locked="0"/>
    </xf>
    <xf numFmtId="169" fontId="78" fillId="0" borderId="37" xfId="274" applyNumberFormat="1" applyFont="1" applyBorder="1" applyAlignment="1" applyProtection="1">
      <alignment vertical="center" wrapText="1"/>
      <protection locked="0"/>
    </xf>
    <xf numFmtId="169" fontId="78" fillId="0" borderId="44" xfId="274" applyNumberFormat="1" applyFont="1" applyFill="1" applyBorder="1" applyAlignment="1">
      <alignment vertical="center" wrapText="1"/>
    </xf>
    <xf numFmtId="169" fontId="78" fillId="0" borderId="5" xfId="274" applyNumberFormat="1" applyFont="1" applyFill="1" applyBorder="1" applyAlignment="1">
      <alignment vertical="center" wrapText="1"/>
    </xf>
    <xf numFmtId="169" fontId="78" fillId="0" borderId="38" xfId="274" applyNumberFormat="1" applyFont="1" applyFill="1" applyBorder="1" applyAlignment="1">
      <alignment vertical="center" wrapText="1"/>
    </xf>
    <xf numFmtId="169" fontId="78" fillId="73" borderId="39" xfId="274" applyNumberFormat="1" applyFont="1" applyFill="1" applyBorder="1" applyAlignment="1">
      <alignment wrapText="1"/>
    </xf>
    <xf numFmtId="169" fontId="78" fillId="73" borderId="41" xfId="274" applyNumberFormat="1" applyFont="1" applyFill="1" applyBorder="1" applyAlignment="1">
      <alignment wrapText="1"/>
    </xf>
    <xf numFmtId="169" fontId="78" fillId="73" borderId="35" xfId="274" applyNumberFormat="1" applyFont="1" applyFill="1" applyBorder="1" applyAlignment="1">
      <alignment wrapText="1"/>
    </xf>
    <xf numFmtId="169" fontId="78" fillId="73" borderId="42" xfId="274" applyNumberFormat="1" applyFont="1" applyFill="1" applyBorder="1" applyAlignment="1">
      <alignment wrapText="1"/>
    </xf>
    <xf numFmtId="169" fontId="78" fillId="73" borderId="53" xfId="274" applyNumberFormat="1" applyFont="1" applyFill="1" applyBorder="1" applyAlignment="1">
      <alignment wrapText="1"/>
    </xf>
    <xf numFmtId="169" fontId="78" fillId="73" borderId="36" xfId="274" applyNumberFormat="1" applyFont="1" applyFill="1" applyBorder="1" applyAlignment="1">
      <alignment wrapText="1"/>
    </xf>
    <xf numFmtId="169" fontId="78" fillId="73" borderId="44" xfId="274" applyNumberFormat="1" applyFont="1" applyFill="1" applyBorder="1" applyAlignment="1">
      <alignment wrapText="1"/>
    </xf>
    <xf numFmtId="169" fontId="78" fillId="73" borderId="5" xfId="274" applyNumberFormat="1" applyFont="1" applyFill="1" applyBorder="1" applyAlignment="1">
      <alignment wrapText="1"/>
    </xf>
    <xf numFmtId="169" fontId="78" fillId="73" borderId="38" xfId="274" applyNumberFormat="1" applyFont="1" applyFill="1" applyBorder="1" applyAlignment="1">
      <alignment wrapText="1"/>
    </xf>
    <xf numFmtId="169" fontId="78" fillId="0" borderId="39" xfId="274" applyNumberFormat="1" applyFont="1" applyBorder="1" applyAlignment="1" applyProtection="1">
      <alignment vertical="center" wrapText="1"/>
      <protection locked="0"/>
    </xf>
    <xf numFmtId="169" fontId="78" fillId="0" borderId="41" xfId="274" applyNumberFormat="1" applyFont="1" applyBorder="1" applyAlignment="1" applyProtection="1">
      <alignment vertical="center" wrapText="1"/>
      <protection locked="0"/>
    </xf>
    <xf numFmtId="169" fontId="78" fillId="0" borderId="35" xfId="274" applyNumberFormat="1" applyFont="1" applyBorder="1" applyAlignment="1" applyProtection="1">
      <alignment vertical="center" wrapText="1"/>
      <protection locked="0"/>
    </xf>
    <xf numFmtId="169" fontId="78" fillId="56" borderId="39" xfId="274" applyNumberFormat="1" applyFont="1" applyFill="1" applyBorder="1" applyAlignment="1">
      <alignment wrapText="1"/>
    </xf>
    <xf numFmtId="169" fontId="78" fillId="56" borderId="41" xfId="274" applyNumberFormat="1" applyFont="1" applyFill="1" applyBorder="1" applyAlignment="1">
      <alignment wrapText="1"/>
    </xf>
    <xf numFmtId="169" fontId="78" fillId="56" borderId="35" xfId="274" applyNumberFormat="1" applyFont="1" applyFill="1" applyBorder="1" applyAlignment="1">
      <alignment wrapText="1"/>
    </xf>
    <xf numFmtId="169" fontId="78" fillId="73" borderId="39" xfId="274" applyNumberFormat="1" applyFont="1" applyFill="1" applyBorder="1" applyAlignment="1">
      <alignment vertical="center" wrapText="1"/>
    </xf>
    <xf numFmtId="169" fontId="78" fillId="73" borderId="41" xfId="274" applyNumberFormat="1" applyFont="1" applyFill="1" applyBorder="1" applyAlignment="1">
      <alignment vertical="center" wrapText="1"/>
    </xf>
    <xf numFmtId="169" fontId="78" fillId="73" borderId="35" xfId="274" applyNumberFormat="1" applyFont="1" applyFill="1" applyBorder="1" applyAlignment="1">
      <alignment vertical="center" wrapText="1"/>
    </xf>
    <xf numFmtId="169" fontId="78" fillId="0" borderId="5" xfId="274" applyNumberFormat="1" applyFont="1" applyBorder="1" applyAlignment="1" applyProtection="1">
      <alignment vertical="center" wrapText="1"/>
      <protection locked="0"/>
    </xf>
    <xf numFmtId="169" fontId="78" fillId="0" borderId="38" xfId="274" applyNumberFormat="1" applyFont="1" applyBorder="1" applyAlignment="1" applyProtection="1">
      <alignment vertical="center" wrapText="1"/>
      <protection locked="0"/>
    </xf>
    <xf numFmtId="169" fontId="78" fillId="0" borderId="42" xfId="274" applyNumberFormat="1" applyFont="1" applyFill="1" applyBorder="1" applyAlignment="1">
      <alignment vertical="center" wrapText="1"/>
    </xf>
    <xf numFmtId="169" fontId="78" fillId="0" borderId="53" xfId="274" applyNumberFormat="1" applyFont="1" applyFill="1" applyBorder="1" applyAlignment="1">
      <alignment vertical="center" wrapText="1"/>
    </xf>
    <xf numFmtId="169" fontId="78" fillId="0" borderId="36" xfId="274" applyNumberFormat="1" applyFont="1" applyFill="1" applyBorder="1" applyAlignment="1">
      <alignment vertical="center" wrapText="1"/>
    </xf>
    <xf numFmtId="169" fontId="78" fillId="0" borderId="44" xfId="274" applyNumberFormat="1" applyFont="1" applyBorder="1" applyAlignment="1" applyProtection="1">
      <alignment vertical="center" wrapText="1"/>
      <protection locked="0"/>
    </xf>
    <xf numFmtId="169" fontId="80" fillId="74" borderId="55" xfId="274" applyNumberFormat="1" applyFont="1" applyFill="1" applyBorder="1" applyAlignment="1" applyProtection="1">
      <alignment vertical="center" wrapText="1"/>
      <protection locked="0"/>
    </xf>
    <xf numFmtId="169" fontId="78" fillId="70" borderId="43" xfId="442" applyNumberFormat="1" applyFont="1" applyFill="1" applyBorder="1">
      <alignment/>
      <protection/>
    </xf>
    <xf numFmtId="169" fontId="78" fillId="70" borderId="18" xfId="442" applyNumberFormat="1" applyFont="1" applyFill="1" applyBorder="1">
      <alignment/>
      <protection/>
    </xf>
    <xf numFmtId="169" fontId="78" fillId="70" borderId="37" xfId="442" applyNumberFormat="1" applyFont="1" applyFill="1" applyBorder="1">
      <alignment/>
      <protection/>
    </xf>
    <xf numFmtId="169" fontId="78" fillId="70" borderId="42" xfId="442" applyNumberFormat="1" applyFont="1" applyFill="1" applyBorder="1">
      <alignment/>
      <protection/>
    </xf>
    <xf numFmtId="169" fontId="78" fillId="70" borderId="53" xfId="442" applyNumberFormat="1" applyFont="1" applyFill="1" applyBorder="1">
      <alignment/>
      <protection/>
    </xf>
    <xf numFmtId="169" fontId="78" fillId="70" borderId="36" xfId="442" applyNumberFormat="1" applyFont="1" applyFill="1" applyBorder="1">
      <alignment/>
      <protection/>
    </xf>
    <xf numFmtId="169" fontId="78" fillId="70" borderId="44" xfId="442" applyNumberFormat="1" applyFont="1" applyFill="1" applyBorder="1">
      <alignment/>
      <protection/>
    </xf>
    <xf numFmtId="169" fontId="78" fillId="70" borderId="5" xfId="442" applyNumberFormat="1" applyFont="1" applyFill="1" applyBorder="1">
      <alignment/>
      <protection/>
    </xf>
    <xf numFmtId="169" fontId="78" fillId="70" borderId="38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56" xfId="373" applyFont="1" applyFill="1" applyBorder="1" applyAlignment="1">
      <alignment horizontal="center" vertical="center" wrapText="1"/>
      <protection/>
    </xf>
    <xf numFmtId="0" fontId="2" fillId="0" borderId="57" xfId="373" applyFont="1" applyFill="1" applyBorder="1" applyAlignment="1">
      <alignment horizontal="center" vertical="top" wrapText="1"/>
      <protection/>
    </xf>
    <xf numFmtId="0" fontId="2" fillId="0" borderId="58" xfId="373" applyFont="1" applyFill="1" applyBorder="1" applyAlignment="1">
      <alignment vertical="top"/>
      <protection/>
    </xf>
    <xf numFmtId="0" fontId="2" fillId="0" borderId="58" xfId="373" applyFont="1" applyFill="1" applyBorder="1" applyAlignment="1">
      <alignment horizontal="center" vertical="top" wrapText="1"/>
      <protection/>
    </xf>
    <xf numFmtId="0" fontId="2" fillId="0" borderId="5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60" xfId="440" applyNumberFormat="1" applyFont="1" applyFill="1" applyBorder="1" applyAlignment="1">
      <alignment horizontal="center" vertical="center"/>
      <protection/>
    </xf>
    <xf numFmtId="0" fontId="3" fillId="0" borderId="61" xfId="373" applyFont="1" applyFill="1" applyBorder="1" applyAlignment="1">
      <alignment horizontal="center" vertical="center"/>
      <protection/>
    </xf>
    <xf numFmtId="0" fontId="3" fillId="0" borderId="62" xfId="440" applyNumberFormat="1" applyFont="1" applyFill="1" applyBorder="1" applyAlignment="1">
      <alignment horizontal="left" vertical="center"/>
      <protection/>
    </xf>
    <xf numFmtId="169" fontId="3" fillId="56" borderId="63" xfId="188" applyNumberFormat="1" applyFont="1" applyFill="1" applyBorder="1" applyAlignment="1">
      <alignment horizontal="right" vertical="center"/>
    </xf>
    <xf numFmtId="0" fontId="3" fillId="0" borderId="0" xfId="373" applyFont="1" applyFill="1" applyAlignment="1">
      <alignment vertical="center"/>
      <protection/>
    </xf>
    <xf numFmtId="0" fontId="3" fillId="0" borderId="64" xfId="440" applyNumberFormat="1" applyFont="1" applyFill="1" applyBorder="1" applyAlignment="1">
      <alignment horizontal="center" vertical="center"/>
      <protection/>
    </xf>
    <xf numFmtId="0" fontId="3" fillId="0" borderId="65" xfId="373" applyFont="1" applyFill="1" applyBorder="1" applyAlignment="1">
      <alignment horizontal="center" vertical="center"/>
      <protection/>
    </xf>
    <xf numFmtId="0" fontId="3" fillId="0" borderId="66" xfId="440" applyNumberFormat="1" applyFont="1" applyFill="1" applyBorder="1" applyAlignment="1">
      <alignment horizontal="left" vertical="center"/>
      <protection/>
    </xf>
    <xf numFmtId="169" fontId="3" fillId="56" borderId="67" xfId="188" applyNumberFormat="1" applyFont="1" applyFill="1" applyBorder="1" applyAlignment="1">
      <alignment horizontal="right" vertical="center"/>
    </xf>
    <xf numFmtId="0" fontId="3" fillId="0" borderId="66" xfId="440" applyNumberFormat="1" applyFont="1" applyFill="1" applyBorder="1" applyAlignment="1">
      <alignment horizontal="left" vertical="center" wrapText="1"/>
      <protection/>
    </xf>
    <xf numFmtId="0" fontId="3" fillId="0" borderId="66" xfId="440" applyNumberFormat="1" applyFont="1" applyFill="1" applyBorder="1" applyAlignment="1">
      <alignment vertical="center" wrapText="1"/>
      <protection/>
    </xf>
    <xf numFmtId="0" fontId="3" fillId="0" borderId="66" xfId="373" applyNumberFormat="1" applyFont="1" applyFill="1" applyBorder="1" applyAlignment="1">
      <alignment horizontal="left" vertical="center"/>
      <protection/>
    </xf>
    <xf numFmtId="0" fontId="3" fillId="0" borderId="68" xfId="440" applyNumberFormat="1" applyFont="1" applyFill="1" applyBorder="1" applyAlignment="1">
      <alignment horizontal="center" vertical="center"/>
      <protection/>
    </xf>
    <xf numFmtId="0" fontId="81" fillId="56" borderId="69" xfId="373" applyFont="1" applyFill="1" applyBorder="1" applyAlignment="1">
      <alignment horizontal="center" vertical="center"/>
      <protection/>
    </xf>
    <xf numFmtId="0" fontId="12" fillId="56" borderId="69" xfId="373" applyFont="1" applyFill="1" applyBorder="1" applyAlignment="1">
      <alignment/>
      <protection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166" fontId="3" fillId="0" borderId="0" xfId="373" applyNumberFormat="1" applyFont="1" applyFill="1" applyBorder="1" applyAlignment="1">
      <alignment vertical="center"/>
      <protection/>
    </xf>
    <xf numFmtId="0" fontId="3" fillId="0" borderId="62" xfId="373" applyFont="1" applyFill="1" applyBorder="1" applyAlignment="1">
      <alignment vertical="center"/>
      <protection/>
    </xf>
    <xf numFmtId="0" fontId="3" fillId="0" borderId="66" xfId="373" applyFont="1" applyFill="1" applyBorder="1" applyAlignment="1">
      <alignment vertical="center"/>
      <protection/>
    </xf>
    <xf numFmtId="0" fontId="81" fillId="56" borderId="69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65" xfId="373" applyFont="1" applyFill="1" applyBorder="1" applyAlignment="1">
      <alignment horizontal="center" vertical="center"/>
      <protection/>
    </xf>
    <xf numFmtId="0" fontId="81" fillId="56" borderId="65" xfId="373" applyFont="1" applyFill="1" applyBorder="1" applyAlignment="1">
      <alignment vertical="center"/>
      <protection/>
    </xf>
    <xf numFmtId="0" fontId="81" fillId="56" borderId="70" xfId="373" applyFont="1" applyFill="1" applyBorder="1" applyAlignment="1">
      <alignment horizontal="center" vertical="center"/>
      <protection/>
    </xf>
    <xf numFmtId="0" fontId="81" fillId="56" borderId="70" xfId="373" applyFont="1" applyFill="1" applyBorder="1" applyAlignment="1">
      <alignment vertical="center" wrapText="1"/>
      <protection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2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vertical="center"/>
      <protection/>
    </xf>
    <xf numFmtId="0" fontId="2" fillId="0" borderId="57" xfId="373" applyFont="1" applyFill="1" applyBorder="1" applyAlignment="1">
      <alignment horizontal="center" vertical="top"/>
      <protection/>
    </xf>
    <xf numFmtId="0" fontId="2" fillId="0" borderId="5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60" xfId="373" applyFont="1" applyBorder="1" applyAlignment="1">
      <alignment horizontal="center" vertical="center"/>
      <protection/>
    </xf>
    <xf numFmtId="0" fontId="2" fillId="0" borderId="61" xfId="373" applyFont="1" applyFill="1" applyBorder="1" applyAlignment="1">
      <alignment horizontal="center" vertical="center"/>
      <protection/>
    </xf>
    <xf numFmtId="0" fontId="2" fillId="0" borderId="62" xfId="440" applyNumberFormat="1" applyFont="1" applyFill="1" applyBorder="1" applyAlignment="1">
      <alignment horizontal="left" vertical="center"/>
      <protection/>
    </xf>
    <xf numFmtId="169" fontId="2" fillId="56" borderId="63" xfId="188" applyNumberFormat="1" applyFont="1" applyFill="1" applyBorder="1" applyAlignment="1">
      <alignment horizontal="right" vertical="center"/>
    </xf>
    <xf numFmtId="0" fontId="3" fillId="0" borderId="64" xfId="373" applyFont="1" applyBorder="1" applyAlignment="1">
      <alignment horizontal="center" vertical="center"/>
      <protection/>
    </xf>
    <xf numFmtId="0" fontId="2" fillId="0" borderId="65" xfId="373" applyFont="1" applyFill="1" applyBorder="1" applyAlignment="1">
      <alignment horizontal="center" vertical="center"/>
      <protection/>
    </xf>
    <xf numFmtId="0" fontId="2" fillId="0" borderId="66" xfId="629" applyNumberFormat="1" applyFont="1" applyFill="1" applyBorder="1" applyAlignment="1">
      <alignment horizontal="left" vertical="center"/>
      <protection/>
    </xf>
    <xf numFmtId="169" fontId="2" fillId="56" borderId="67" xfId="188" applyNumberFormat="1" applyFont="1" applyFill="1" applyBorder="1" applyAlignment="1">
      <alignment horizontal="right" vertical="center"/>
    </xf>
    <xf numFmtId="0" fontId="2" fillId="0" borderId="66" xfId="440" applyNumberFormat="1" applyFont="1" applyFill="1" applyBorder="1" applyAlignment="1">
      <alignment horizontal="left" vertical="center"/>
      <protection/>
    </xf>
    <xf numFmtId="0" fontId="2" fillId="0" borderId="66" xfId="440" applyNumberFormat="1" applyFont="1" applyFill="1" applyBorder="1" applyAlignment="1">
      <alignment horizontal="left" vertical="center" wrapText="1"/>
      <protection/>
    </xf>
    <xf numFmtId="49" fontId="3" fillId="0" borderId="68" xfId="373" applyNumberFormat="1" applyFont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vertical="center"/>
      <protection/>
    </xf>
    <xf numFmtId="169" fontId="3" fillId="56" borderId="71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2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9" fontId="3" fillId="0" borderId="0" xfId="188" applyNumberFormat="1" applyFont="1" applyFill="1" applyBorder="1" applyAlignment="1">
      <alignment horizontal="right" vertical="center"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58" xfId="440" applyNumberFormat="1" applyFont="1" applyFill="1" applyBorder="1" applyAlignment="1">
      <alignment vertical="center"/>
      <protection/>
    </xf>
    <xf numFmtId="169" fontId="3" fillId="56" borderId="59" xfId="188" applyNumberFormat="1" applyFont="1" applyFill="1" applyBorder="1" applyAlignment="1">
      <alignment horizontal="right" vertical="center"/>
    </xf>
    <xf numFmtId="0" fontId="2" fillId="0" borderId="62" xfId="629" applyNumberFormat="1" applyFont="1" applyFill="1" applyBorder="1" applyAlignment="1">
      <alignment horizontal="left" vertical="center"/>
      <protection/>
    </xf>
    <xf numFmtId="0" fontId="3" fillId="0" borderId="64" xfId="373" applyFont="1" applyFill="1" applyBorder="1" applyAlignment="1">
      <alignment horizontal="center" vertical="center"/>
      <protection/>
    </xf>
    <xf numFmtId="0" fontId="3" fillId="56" borderId="69" xfId="373" applyFont="1" applyFill="1" applyBorder="1" applyAlignment="1">
      <alignment horizontal="center" vertical="center"/>
      <protection/>
    </xf>
    <xf numFmtId="0" fontId="3" fillId="56" borderId="72" xfId="440" applyNumberFormat="1" applyFont="1" applyFill="1" applyBorder="1" applyAlignment="1">
      <alignment horizontal="left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66" xfId="440" applyFont="1" applyFill="1" applyBorder="1" applyAlignment="1">
      <alignment horizontal="left" vertical="center"/>
      <protection/>
    </xf>
    <xf numFmtId="49" fontId="3" fillId="0" borderId="73" xfId="373" applyNumberFormat="1" applyFont="1" applyBorder="1" applyAlignment="1">
      <alignment horizontal="center" vertical="center"/>
      <protection/>
    </xf>
    <xf numFmtId="0" fontId="2" fillId="0" borderId="69" xfId="373" applyFont="1" applyFill="1" applyBorder="1" applyAlignment="1">
      <alignment horizontal="center" vertical="center"/>
      <protection/>
    </xf>
    <xf numFmtId="0" fontId="2" fillId="0" borderId="72" xfId="440" applyFont="1" applyFill="1" applyBorder="1" applyAlignment="1">
      <alignment horizontal="left" vertical="center"/>
      <protection/>
    </xf>
    <xf numFmtId="169" fontId="2" fillId="56" borderId="71" xfId="188" applyNumberFormat="1" applyFont="1" applyFill="1" applyBorder="1" applyAlignment="1">
      <alignment horizontal="right" vertical="center"/>
    </xf>
    <xf numFmtId="0" fontId="2" fillId="0" borderId="0" xfId="440" applyFont="1" applyFill="1" applyBorder="1" applyAlignment="1">
      <alignment horizontal="left" vertical="center"/>
      <protection/>
    </xf>
    <xf numFmtId="169" fontId="2" fillId="0" borderId="0" xfId="188" applyNumberFormat="1" applyFont="1" applyFill="1" applyBorder="1" applyAlignment="1">
      <alignment horizontal="right" vertical="center"/>
    </xf>
    <xf numFmtId="0" fontId="3" fillId="0" borderId="66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3" fillId="0" borderId="0" xfId="373" applyFont="1" applyAlignment="1">
      <alignment/>
      <protection/>
    </xf>
    <xf numFmtId="169" fontId="2" fillId="0" borderId="0" xfId="373" applyNumberFormat="1" applyFont="1" applyFill="1" applyBorder="1">
      <alignment/>
      <protection/>
    </xf>
    <xf numFmtId="0" fontId="103" fillId="0" borderId="0" xfId="373" applyFont="1" applyFill="1" applyAlignment="1">
      <alignment vertical="center"/>
      <protection/>
    </xf>
    <xf numFmtId="0" fontId="103" fillId="0" borderId="0" xfId="373" applyFont="1" applyFill="1" applyBorder="1">
      <alignment/>
      <protection/>
    </xf>
    <xf numFmtId="169" fontId="103" fillId="0" borderId="0" xfId="373" applyNumberFormat="1" applyFont="1" applyFill="1" applyBorder="1">
      <alignment/>
      <protection/>
    </xf>
    <xf numFmtId="0" fontId="103" fillId="0" borderId="0" xfId="373" applyFont="1" applyFill="1">
      <alignment/>
      <protection/>
    </xf>
    <xf numFmtId="169" fontId="3" fillId="0" borderId="0" xfId="373" applyNumberFormat="1" applyFont="1" applyFill="1" applyAlignment="1">
      <alignment vertical="center"/>
      <protection/>
    </xf>
    <xf numFmtId="169" fontId="2" fillId="0" borderId="0" xfId="373" applyNumberFormat="1" applyFont="1" applyFill="1" applyAlignment="1">
      <alignment vertical="center"/>
      <protection/>
    </xf>
    <xf numFmtId="169" fontId="2" fillId="0" borderId="0" xfId="0" applyNumberFormat="1" applyFont="1" applyAlignment="1">
      <alignment vertical="center"/>
    </xf>
    <xf numFmtId="169" fontId="78" fillId="0" borderId="48" xfId="274" applyNumberFormat="1" applyFont="1" applyFill="1" applyBorder="1" applyAlignment="1" applyProtection="1">
      <alignment vertical="center" wrapText="1"/>
      <protection locked="0"/>
    </xf>
    <xf numFmtId="169" fontId="78" fillId="0" borderId="53" xfId="274" applyNumberFormat="1" applyFont="1" applyFill="1" applyBorder="1" applyAlignment="1" applyProtection="1">
      <alignment vertical="center" wrapText="1"/>
      <protection locked="0"/>
    </xf>
    <xf numFmtId="169" fontId="78" fillId="0" borderId="55" xfId="274" applyNumberFormat="1" applyFont="1" applyFill="1" applyBorder="1" applyAlignment="1" applyProtection="1">
      <alignment vertical="center" wrapText="1"/>
      <protection locked="0"/>
    </xf>
    <xf numFmtId="169" fontId="78" fillId="0" borderId="18" xfId="274" applyNumberFormat="1" applyFont="1" applyFill="1" applyBorder="1" applyAlignment="1" applyProtection="1">
      <alignment vertical="center" wrapText="1"/>
      <protection locked="0"/>
    </xf>
    <xf numFmtId="169" fontId="78" fillId="0" borderId="49" xfId="274" applyNumberFormat="1" applyFont="1" applyFill="1" applyBorder="1" applyAlignment="1">
      <alignment vertical="center" wrapText="1"/>
    </xf>
    <xf numFmtId="169" fontId="78" fillId="0" borderId="47" xfId="274" applyNumberFormat="1" applyFont="1" applyFill="1" applyBorder="1" applyAlignment="1">
      <alignment wrapText="1"/>
    </xf>
    <xf numFmtId="169" fontId="78" fillId="0" borderId="41" xfId="274" applyNumberFormat="1" applyFont="1" applyFill="1" applyBorder="1" applyAlignment="1">
      <alignment wrapText="1"/>
    </xf>
    <xf numFmtId="169" fontId="78" fillId="0" borderId="48" xfId="274" applyNumberFormat="1" applyFont="1" applyFill="1" applyBorder="1" applyAlignment="1">
      <alignment wrapText="1"/>
    </xf>
    <xf numFmtId="169" fontId="78" fillId="0" borderId="53" xfId="274" applyNumberFormat="1" applyFont="1" applyFill="1" applyBorder="1" applyAlignment="1">
      <alignment wrapText="1"/>
    </xf>
    <xf numFmtId="169" fontId="78" fillId="0" borderId="49" xfId="274" applyNumberFormat="1" applyFont="1" applyFill="1" applyBorder="1" applyAlignment="1">
      <alignment wrapText="1"/>
    </xf>
    <xf numFmtId="169" fontId="78" fillId="0" borderId="5" xfId="274" applyNumberFormat="1" applyFont="1" applyFill="1" applyBorder="1" applyAlignment="1">
      <alignment wrapText="1"/>
    </xf>
    <xf numFmtId="169" fontId="78" fillId="0" borderId="47" xfId="274" applyNumberFormat="1" applyFont="1" applyFill="1" applyBorder="1" applyAlignment="1" applyProtection="1">
      <alignment vertical="center" wrapText="1"/>
      <protection locked="0"/>
    </xf>
    <xf numFmtId="169" fontId="78" fillId="0" borderId="41" xfId="274" applyNumberFormat="1" applyFont="1" applyFill="1" applyBorder="1" applyAlignment="1" applyProtection="1">
      <alignment vertical="center" wrapText="1"/>
      <protection locked="0"/>
    </xf>
    <xf numFmtId="169" fontId="78" fillId="0" borderId="55" xfId="442" applyNumberFormat="1" applyFont="1" applyFill="1" applyBorder="1">
      <alignment/>
      <protection/>
    </xf>
    <xf numFmtId="169" fontId="78" fillId="0" borderId="18" xfId="442" applyNumberFormat="1" applyFont="1" applyFill="1" applyBorder="1">
      <alignment/>
      <protection/>
    </xf>
    <xf numFmtId="169" fontId="78" fillId="0" borderId="49" xfId="274" applyNumberFormat="1" applyFont="1" applyFill="1" applyBorder="1" applyAlignment="1" applyProtection="1">
      <alignment vertical="center" wrapText="1"/>
      <protection locked="0"/>
    </xf>
    <xf numFmtId="169" fontId="78" fillId="0" borderId="5" xfId="274" applyNumberFormat="1" applyFont="1" applyFill="1" applyBorder="1" applyAlignment="1" applyProtection="1">
      <alignment vertical="center" wrapText="1"/>
      <protection locked="0"/>
    </xf>
    <xf numFmtId="169" fontId="78" fillId="0" borderId="51" xfId="274" applyNumberFormat="1" applyFont="1" applyFill="1" applyBorder="1" applyAlignment="1">
      <alignment vertical="center" wrapText="1"/>
    </xf>
    <xf numFmtId="169" fontId="78" fillId="0" borderId="40" xfId="274" applyNumberFormat="1" applyFont="1" applyFill="1" applyBorder="1" applyAlignment="1">
      <alignment vertical="center" wrapText="1"/>
    </xf>
    <xf numFmtId="169" fontId="78" fillId="0" borderId="48" xfId="442" applyNumberFormat="1" applyFont="1" applyFill="1" applyBorder="1">
      <alignment/>
      <protection/>
    </xf>
    <xf numFmtId="169" fontId="78" fillId="0" borderId="53" xfId="442" applyNumberFormat="1" applyFont="1" applyFill="1" applyBorder="1">
      <alignment/>
      <protection/>
    </xf>
    <xf numFmtId="169" fontId="78" fillId="0" borderId="53" xfId="442" applyNumberFormat="1" applyFont="1" applyFill="1" applyBorder="1" applyAlignment="1">
      <alignment/>
      <protection/>
    </xf>
    <xf numFmtId="169" fontId="78" fillId="0" borderId="49" xfId="442" applyNumberFormat="1" applyFont="1" applyFill="1" applyBorder="1">
      <alignment/>
      <protection/>
    </xf>
    <xf numFmtId="169" fontId="78" fillId="0" borderId="5" xfId="442" applyNumberFormat="1" applyFont="1" applyFill="1" applyBorder="1">
      <alignment/>
      <protection/>
    </xf>
    <xf numFmtId="169" fontId="78" fillId="0" borderId="5" xfId="442" applyNumberFormat="1" applyFont="1" applyFill="1" applyBorder="1" applyAlignment="1">
      <alignment/>
      <protection/>
    </xf>
    <xf numFmtId="169" fontId="78" fillId="0" borderId="41" xfId="274" applyNumberFormat="1" applyFont="1" applyFill="1" applyBorder="1" applyAlignment="1" applyProtection="1">
      <alignment vertical="center"/>
      <protection locked="0"/>
    </xf>
    <xf numFmtId="169" fontId="78" fillId="0" borderId="53" xfId="274" applyNumberFormat="1" applyFont="1" applyFill="1" applyBorder="1" applyAlignment="1">
      <alignment/>
    </xf>
    <xf numFmtId="169" fontId="78" fillId="0" borderId="47" xfId="274" applyNumberFormat="1" applyFont="1" applyFill="1" applyBorder="1" applyAlignment="1">
      <alignment vertical="center" wrapText="1"/>
    </xf>
    <xf numFmtId="169" fontId="78" fillId="0" borderId="41" xfId="274" applyNumberFormat="1" applyFont="1" applyFill="1" applyBorder="1" applyAlignment="1">
      <alignment vertical="center" wrapText="1"/>
    </xf>
    <xf numFmtId="169" fontId="78" fillId="0" borderId="41" xfId="274" applyNumberFormat="1" applyFont="1" applyFill="1" applyBorder="1" applyAlignment="1">
      <alignment vertical="center"/>
    </xf>
    <xf numFmtId="169" fontId="78" fillId="0" borderId="48" xfId="274" applyNumberFormat="1" applyFont="1" applyFill="1" applyBorder="1" applyAlignment="1">
      <alignment vertical="center" wrapText="1"/>
    </xf>
    <xf numFmtId="169" fontId="78" fillId="0" borderId="18" xfId="442" applyNumberFormat="1" applyFont="1" applyFill="1" applyBorder="1" applyAlignment="1">
      <alignment/>
      <protection/>
    </xf>
    <xf numFmtId="169" fontId="78" fillId="0" borderId="5" xfId="274" applyNumberFormat="1" applyFont="1" applyFill="1" applyBorder="1" applyAlignment="1" applyProtection="1">
      <alignment vertical="center"/>
      <protection locked="0"/>
    </xf>
    <xf numFmtId="169" fontId="78" fillId="0" borderId="18" xfId="274" applyNumberFormat="1" applyFont="1" applyFill="1" applyBorder="1" applyAlignment="1" applyProtection="1">
      <alignment vertical="center"/>
      <protection locked="0"/>
    </xf>
    <xf numFmtId="169" fontId="78" fillId="0" borderId="53" xfId="274" applyNumberFormat="1" applyFont="1" applyFill="1" applyBorder="1" applyAlignment="1" applyProtection="1">
      <alignment vertical="center"/>
      <protection locked="0"/>
    </xf>
    <xf numFmtId="169" fontId="78" fillId="0" borderId="52" xfId="274" applyNumberFormat="1" applyFont="1" applyFill="1" applyBorder="1" applyAlignment="1">
      <alignment vertical="center" wrapText="1"/>
    </xf>
    <xf numFmtId="169" fontId="2" fillId="0" borderId="0" xfId="0" applyNumberFormat="1" applyFont="1" applyAlignment="1" applyProtection="1">
      <alignment vertical="center"/>
      <protection/>
    </xf>
    <xf numFmtId="169" fontId="78" fillId="0" borderId="53" xfId="274" applyNumberFormat="1" applyFont="1" applyFill="1" applyBorder="1" applyAlignment="1" applyProtection="1">
      <alignment horizontal="center" vertical="center"/>
      <protection locked="0"/>
    </xf>
    <xf numFmtId="169" fontId="78" fillId="0" borderId="36" xfId="274" applyNumberFormat="1" applyFont="1" applyFill="1" applyBorder="1" applyAlignment="1" applyProtection="1">
      <alignment vertical="center" wrapText="1"/>
      <protection locked="0"/>
    </xf>
    <xf numFmtId="169" fontId="78" fillId="0" borderId="18" xfId="274" applyNumberFormat="1" applyFont="1" applyFill="1" applyBorder="1" applyAlignment="1" applyProtection="1">
      <alignment horizontal="center" vertical="center"/>
      <protection locked="0"/>
    </xf>
    <xf numFmtId="169" fontId="78" fillId="0" borderId="37" xfId="274" applyNumberFormat="1" applyFont="1" applyFill="1" applyBorder="1" applyAlignment="1" applyProtection="1">
      <alignment vertical="center" wrapText="1"/>
      <protection locked="0"/>
    </xf>
    <xf numFmtId="169" fontId="78" fillId="0" borderId="41" xfId="274" applyNumberFormat="1" applyFont="1" applyFill="1" applyBorder="1" applyAlignment="1">
      <alignment horizontal="center"/>
    </xf>
    <xf numFmtId="169" fontId="78" fillId="0" borderId="41" xfId="274" applyNumberFormat="1" applyFont="1" applyFill="1" applyBorder="1" applyAlignment="1">
      <alignment/>
    </xf>
    <xf numFmtId="169" fontId="78" fillId="0" borderId="35" xfId="274" applyNumberFormat="1" applyFont="1" applyFill="1" applyBorder="1" applyAlignment="1">
      <alignment wrapText="1"/>
    </xf>
    <xf numFmtId="169" fontId="78" fillId="0" borderId="53" xfId="274" applyNumberFormat="1" applyFont="1" applyFill="1" applyBorder="1" applyAlignment="1">
      <alignment horizontal="center"/>
    </xf>
    <xf numFmtId="169" fontId="78" fillId="0" borderId="36" xfId="274" applyNumberFormat="1" applyFont="1" applyFill="1" applyBorder="1" applyAlignment="1">
      <alignment wrapText="1"/>
    </xf>
    <xf numFmtId="169" fontId="78" fillId="0" borderId="5" xfId="274" applyNumberFormat="1" applyFont="1" applyFill="1" applyBorder="1" applyAlignment="1">
      <alignment horizontal="center"/>
    </xf>
    <xf numFmtId="169" fontId="78" fillId="0" borderId="5" xfId="274" applyNumberFormat="1" applyFont="1" applyFill="1" applyBorder="1" applyAlignment="1">
      <alignment/>
    </xf>
    <xf numFmtId="169" fontId="78" fillId="0" borderId="38" xfId="274" applyNumberFormat="1" applyFont="1" applyFill="1" applyBorder="1" applyAlignment="1">
      <alignment wrapText="1"/>
    </xf>
    <xf numFmtId="169" fontId="78" fillId="0" borderId="41" xfId="274" applyNumberFormat="1" applyFont="1" applyFill="1" applyBorder="1" applyAlignment="1" applyProtection="1">
      <alignment horizontal="center" vertical="center"/>
      <protection locked="0"/>
    </xf>
    <xf numFmtId="169" fontId="78" fillId="0" borderId="35" xfId="274" applyNumberFormat="1" applyFont="1" applyFill="1" applyBorder="1" applyAlignment="1" applyProtection="1">
      <alignment vertical="center" wrapText="1"/>
      <protection locked="0"/>
    </xf>
    <xf numFmtId="169" fontId="78" fillId="0" borderId="5" xfId="442" applyNumberFormat="1" applyFont="1" applyFill="1" applyBorder="1" applyAlignment="1">
      <alignment horizontal="center"/>
      <protection/>
    </xf>
    <xf numFmtId="169" fontId="78" fillId="0" borderId="38" xfId="442" applyNumberFormat="1" applyFont="1" applyFill="1" applyBorder="1">
      <alignment/>
      <protection/>
    </xf>
    <xf numFmtId="169" fontId="78" fillId="0" borderId="18" xfId="442" applyNumberFormat="1" applyFont="1" applyFill="1" applyBorder="1" applyAlignment="1">
      <alignment horizontal="center"/>
      <protection/>
    </xf>
    <xf numFmtId="169" fontId="78" fillId="0" borderId="37" xfId="442" applyNumberFormat="1" applyFont="1" applyFill="1" applyBorder="1">
      <alignment/>
      <protection/>
    </xf>
    <xf numFmtId="169" fontId="78" fillId="0" borderId="5" xfId="274" applyNumberFormat="1" applyFont="1" applyFill="1" applyBorder="1" applyAlignment="1" applyProtection="1">
      <alignment horizontal="center" vertical="center"/>
      <protection locked="0"/>
    </xf>
    <xf numFmtId="169" fontId="78" fillId="0" borderId="38" xfId="274" applyNumberFormat="1" applyFont="1" applyFill="1" applyBorder="1" applyAlignment="1" applyProtection="1">
      <alignment vertical="center" wrapText="1"/>
      <protection locked="0"/>
    </xf>
    <xf numFmtId="169" fontId="78" fillId="0" borderId="40" xfId="274" applyNumberFormat="1" applyFont="1" applyFill="1" applyBorder="1" applyAlignment="1">
      <alignment horizontal="center" vertical="center"/>
    </xf>
    <xf numFmtId="169" fontId="78" fillId="0" borderId="40" xfId="274" applyNumberFormat="1" applyFont="1" applyFill="1" applyBorder="1" applyAlignment="1">
      <alignment vertical="center"/>
    </xf>
    <xf numFmtId="169" fontId="78" fillId="0" borderId="46" xfId="274" applyNumberFormat="1" applyFont="1" applyFill="1" applyBorder="1" applyAlignment="1">
      <alignment vertical="center" wrapText="1"/>
    </xf>
    <xf numFmtId="169" fontId="78" fillId="0" borderId="53" xfId="442" applyNumberFormat="1" applyFont="1" applyFill="1" applyBorder="1" applyAlignment="1">
      <alignment horizontal="center"/>
      <protection/>
    </xf>
    <xf numFmtId="169" fontId="78" fillId="0" borderId="36" xfId="442" applyNumberFormat="1" applyFont="1" applyFill="1" applyBorder="1">
      <alignment/>
      <protection/>
    </xf>
    <xf numFmtId="169" fontId="78" fillId="0" borderId="41" xfId="274" applyNumberFormat="1" applyFont="1" applyFill="1" applyBorder="1" applyAlignment="1">
      <alignment horizontal="center" vertical="center"/>
    </xf>
    <xf numFmtId="169" fontId="78" fillId="0" borderId="35" xfId="274" applyNumberFormat="1" applyFont="1" applyFill="1" applyBorder="1" applyAlignment="1">
      <alignment vertical="center" wrapText="1"/>
    </xf>
    <xf numFmtId="43" fontId="3" fillId="56" borderId="67" xfId="188" applyNumberFormat="1" applyFont="1" applyFill="1" applyBorder="1" applyAlignment="1">
      <alignment horizontal="right" vertical="center"/>
    </xf>
    <xf numFmtId="169" fontId="81" fillId="56" borderId="71" xfId="188" applyNumberFormat="1" applyFont="1" applyFill="1" applyBorder="1" applyAlignment="1">
      <alignment horizontal="right" vertical="center"/>
    </xf>
    <xf numFmtId="169" fontId="81" fillId="56" borderId="67" xfId="188" applyNumberFormat="1" applyFont="1" applyFill="1" applyBorder="1" applyAlignment="1">
      <alignment horizontal="right" vertical="center"/>
    </xf>
    <xf numFmtId="169" fontId="81" fillId="56" borderId="74" xfId="188" applyNumberFormat="1" applyFont="1" applyFill="1" applyBorder="1" applyAlignment="1">
      <alignment horizontal="right" vertical="center"/>
    </xf>
    <xf numFmtId="0" fontId="2" fillId="0" borderId="0" xfId="373" applyFont="1" applyFill="1" applyBorder="1" applyAlignment="1" applyProtection="1">
      <alignment horizontal="left"/>
      <protection locked="0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0" xfId="373" applyFont="1" applyFill="1" applyBorder="1" applyAlignment="1">
      <alignment horizontal="center" vertical="center" wrapText="1"/>
      <protection/>
    </xf>
    <xf numFmtId="169" fontId="103" fillId="0" borderId="0" xfId="373" applyNumberFormat="1" applyFont="1" applyFill="1" applyBorder="1" applyAlignment="1" applyProtection="1">
      <alignment horizontal="left"/>
      <protection locked="0"/>
    </xf>
    <xf numFmtId="0" fontId="103" fillId="0" borderId="0" xfId="373" applyFont="1" applyFill="1" applyBorder="1" applyAlignment="1" applyProtection="1">
      <alignment horizontal="left"/>
      <protection locked="0"/>
    </xf>
    <xf numFmtId="169" fontId="103" fillId="0" borderId="0" xfId="373" applyNumberFormat="1" applyFont="1" applyFill="1" applyBorder="1" applyAlignment="1" applyProtection="1">
      <alignment horizontal="center" vertical="center"/>
      <protection locked="0"/>
    </xf>
    <xf numFmtId="0" fontId="103" fillId="0" borderId="0" xfId="373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left"/>
    </xf>
    <xf numFmtId="0" fontId="82" fillId="0" borderId="0" xfId="373" applyFont="1" applyFill="1" applyAlignment="1">
      <alignment horizontal="center" vertical="center"/>
      <protection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3" fillId="56" borderId="75" xfId="0" applyNumberFormat="1" applyFont="1" applyFill="1" applyBorder="1" applyAlignment="1" applyProtection="1">
      <alignment horizontal="center" vertical="center" wrapText="1"/>
      <protection/>
    </xf>
    <xf numFmtId="0" fontId="3" fillId="56" borderId="50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76" xfId="0" applyFont="1" applyFill="1" applyBorder="1" applyAlignment="1" applyProtection="1">
      <alignment horizontal="center" vertical="center" textRotation="90" wrapText="1"/>
      <protection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7" xfId="0" applyFont="1" applyFill="1" applyBorder="1" applyAlignment="1" applyProtection="1">
      <alignment horizontal="center" vertical="center" textRotation="90" wrapText="1"/>
      <protection/>
    </xf>
    <xf numFmtId="0" fontId="3" fillId="56" borderId="78" xfId="442" applyFont="1" applyFill="1" applyBorder="1" applyAlignment="1">
      <alignment horizontal="center" vertical="center" wrapText="1"/>
      <protection/>
    </xf>
    <xf numFmtId="0" fontId="3" fillId="56" borderId="79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3" fillId="75" borderId="80" xfId="0" applyNumberFormat="1" applyFont="1" applyFill="1" applyBorder="1" applyAlignment="1" applyProtection="1">
      <alignment horizontal="center" vertical="center" wrapText="1"/>
      <protection/>
    </xf>
    <xf numFmtId="0" fontId="3" fillId="72" borderId="50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84" fillId="0" borderId="0" xfId="373" applyFont="1" applyFill="1" applyAlignment="1">
      <alignment horizontal="right"/>
      <protection/>
    </xf>
    <xf numFmtId="0" fontId="3" fillId="75" borderId="81" xfId="442" applyFont="1" applyFill="1" applyBorder="1" applyAlignment="1">
      <alignment horizontal="center" vertical="center" textRotation="90"/>
      <protection/>
    </xf>
    <xf numFmtId="0" fontId="3" fillId="75" borderId="45" xfId="442" applyFont="1" applyFill="1" applyBorder="1" applyAlignment="1">
      <alignment horizontal="center" vertical="center" textRotation="90"/>
      <protection/>
    </xf>
    <xf numFmtId="0" fontId="3" fillId="75" borderId="82" xfId="442" applyFont="1" applyFill="1" applyBorder="1" applyAlignment="1">
      <alignment horizontal="center" vertical="center" textRotation="90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78" fillId="56" borderId="55" xfId="0" applyFont="1" applyFill="1" applyBorder="1" applyAlignment="1">
      <alignment horizontal="center" vertical="center" wrapText="1"/>
    </xf>
    <xf numFmtId="0" fontId="3" fillId="56" borderId="83" xfId="0" applyNumberFormat="1" applyFont="1" applyFill="1" applyBorder="1" applyAlignment="1" applyProtection="1">
      <alignment horizontal="center" vertical="center" wrapText="1"/>
      <protection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G59"/>
  <sheetViews>
    <sheetView showGridLines="0" zoomScale="90" zoomScaleNormal="90" zoomScalePageLayoutView="0" workbookViewId="0" topLeftCell="A1">
      <pane ySplit="7" topLeftCell="A23" activePane="bottomLeft" state="frozen"/>
      <selection pane="topLeft" activeCell="A1" sqref="A1"/>
      <selection pane="bottomLeft" activeCell="E44" sqref="E44:E49"/>
    </sheetView>
  </sheetViews>
  <sheetFormatPr defaultColWidth="9.140625" defaultRowHeight="12.75"/>
  <cols>
    <col min="1" max="1" width="2.00390625" style="107" customWidth="1"/>
    <col min="2" max="2" width="11.00390625" style="107" customWidth="1"/>
    <col min="3" max="3" width="5.140625" style="107" customWidth="1"/>
    <col min="4" max="4" width="73.7109375" style="107" customWidth="1"/>
    <col min="5" max="5" width="16.140625" style="107" customWidth="1"/>
    <col min="6" max="6" width="12.8515625" style="107" customWidth="1"/>
    <col min="7" max="16384" width="9.140625" style="107" customWidth="1"/>
  </cols>
  <sheetData>
    <row r="2" spans="2:5" s="201" customFormat="1" ht="15">
      <c r="B2" s="203" t="s">
        <v>243</v>
      </c>
      <c r="C2" s="203"/>
      <c r="D2" s="197"/>
      <c r="E2" s="202" t="s">
        <v>237</v>
      </c>
    </row>
    <row r="3" spans="2:5" s="201" customFormat="1" ht="15">
      <c r="B3" s="282" t="s">
        <v>244</v>
      </c>
      <c r="C3" s="282"/>
      <c r="D3" s="282"/>
      <c r="E3" s="282"/>
    </row>
    <row r="4" spans="2:3" ht="15">
      <c r="B4" s="108"/>
      <c r="C4" s="108"/>
    </row>
    <row r="5" spans="2:5" ht="18" customHeight="1">
      <c r="B5" s="109"/>
      <c r="C5" s="283" t="s">
        <v>84</v>
      </c>
      <c r="D5" s="284"/>
      <c r="E5" s="284"/>
    </row>
    <row r="6" ht="15.75" thickBot="1">
      <c r="E6" s="152" t="s">
        <v>85</v>
      </c>
    </row>
    <row r="7" spans="2:5" s="115" customFormat="1" ht="30.75" thickBot="1">
      <c r="B7" s="110" t="s">
        <v>86</v>
      </c>
      <c r="C7" s="111" t="s">
        <v>87</v>
      </c>
      <c r="D7" s="112"/>
      <c r="E7" s="113" t="s">
        <v>88</v>
      </c>
    </row>
    <row r="8" spans="3:5" s="115" customFormat="1" ht="6" customHeight="1">
      <c r="C8" s="116"/>
      <c r="D8" s="117"/>
      <c r="E8" s="118"/>
    </row>
    <row r="9" spans="3:5" s="119" customFormat="1" ht="15.75" thickBot="1">
      <c r="C9" s="285" t="s">
        <v>89</v>
      </c>
      <c r="D9" s="285"/>
      <c r="E9" s="285"/>
    </row>
    <row r="10" spans="2:7" s="124" customFormat="1" ht="15" customHeight="1">
      <c r="B10" s="120" t="s">
        <v>90</v>
      </c>
      <c r="C10" s="121">
        <v>1</v>
      </c>
      <c r="D10" s="122" t="s">
        <v>241</v>
      </c>
      <c r="E10" s="123">
        <v>514553.6</v>
      </c>
      <c r="G10" s="209"/>
    </row>
    <row r="11" spans="2:7" s="124" customFormat="1" ht="15" customHeight="1">
      <c r="B11" s="125" t="s">
        <v>91</v>
      </c>
      <c r="C11" s="126">
        <v>2</v>
      </c>
      <c r="D11" s="127" t="s">
        <v>92</v>
      </c>
      <c r="E11" s="128">
        <v>7240324.107380044</v>
      </c>
      <c r="G11" s="209"/>
    </row>
    <row r="12" spans="2:7" s="124" customFormat="1" ht="15" customHeight="1">
      <c r="B12" s="125" t="s">
        <v>93</v>
      </c>
      <c r="C12" s="126">
        <v>3</v>
      </c>
      <c r="D12" s="127" t="s">
        <v>94</v>
      </c>
      <c r="E12" s="128">
        <v>0</v>
      </c>
      <c r="G12" s="209"/>
    </row>
    <row r="13" spans="2:7" s="124" customFormat="1" ht="15" customHeight="1">
      <c r="B13" s="125" t="s">
        <v>95</v>
      </c>
      <c r="C13" s="126">
        <v>4</v>
      </c>
      <c r="D13" s="129" t="s">
        <v>96</v>
      </c>
      <c r="E13" s="128">
        <v>300094.5102739726</v>
      </c>
      <c r="G13" s="209"/>
    </row>
    <row r="14" spans="2:7" s="124" customFormat="1" ht="30">
      <c r="B14" s="125" t="s">
        <v>97</v>
      </c>
      <c r="C14" s="126">
        <v>5</v>
      </c>
      <c r="D14" s="130" t="s">
        <v>98</v>
      </c>
      <c r="E14" s="128">
        <v>0</v>
      </c>
      <c r="G14" s="209"/>
    </row>
    <row r="15" spans="2:7" s="124" customFormat="1" ht="15" customHeight="1">
      <c r="B15" s="125" t="s">
        <v>99</v>
      </c>
      <c r="C15" s="126">
        <v>6</v>
      </c>
      <c r="D15" s="129" t="s">
        <v>100</v>
      </c>
      <c r="E15" s="128">
        <v>3690628.1524695703</v>
      </c>
      <c r="G15" s="209"/>
    </row>
    <row r="16" spans="2:7" s="124" customFormat="1" ht="15" customHeight="1">
      <c r="B16" s="125" t="s">
        <v>101</v>
      </c>
      <c r="C16" s="126">
        <v>7</v>
      </c>
      <c r="D16" s="127" t="s">
        <v>102</v>
      </c>
      <c r="E16" s="128">
        <v>1171827.063934294</v>
      </c>
      <c r="G16" s="209"/>
    </row>
    <row r="17" spans="2:7" s="124" customFormat="1" ht="15" customHeight="1">
      <c r="B17" s="125" t="s">
        <v>103</v>
      </c>
      <c r="C17" s="126">
        <v>8</v>
      </c>
      <c r="D17" s="129" t="s">
        <v>104</v>
      </c>
      <c r="E17" s="128"/>
      <c r="G17" s="209"/>
    </row>
    <row r="18" spans="2:7" s="124" customFormat="1" ht="15" customHeight="1">
      <c r="B18" s="125" t="s">
        <v>105</v>
      </c>
      <c r="C18" s="126">
        <v>9</v>
      </c>
      <c r="D18" s="127" t="s">
        <v>106</v>
      </c>
      <c r="E18" s="128">
        <v>0</v>
      </c>
      <c r="G18" s="209"/>
    </row>
    <row r="19" spans="2:7" s="124" customFormat="1" ht="15" customHeight="1">
      <c r="B19" s="125" t="s">
        <v>107</v>
      </c>
      <c r="C19" s="126">
        <v>10</v>
      </c>
      <c r="D19" s="127" t="s">
        <v>108</v>
      </c>
      <c r="E19" s="128">
        <v>0</v>
      </c>
      <c r="G19" s="209"/>
    </row>
    <row r="20" spans="2:7" s="124" customFormat="1" ht="15" customHeight="1">
      <c r="B20" s="125" t="s">
        <v>109</v>
      </c>
      <c r="C20" s="126">
        <v>11</v>
      </c>
      <c r="D20" s="127" t="s">
        <v>110</v>
      </c>
      <c r="E20" s="128">
        <v>0</v>
      </c>
      <c r="G20" s="209"/>
    </row>
    <row r="21" spans="2:7" s="124" customFormat="1" ht="15" customHeight="1">
      <c r="B21" s="125" t="s">
        <v>111</v>
      </c>
      <c r="C21" s="126">
        <v>12</v>
      </c>
      <c r="D21" s="127" t="s">
        <v>112</v>
      </c>
      <c r="E21" s="128">
        <v>3869930.348790882</v>
      </c>
      <c r="G21" s="209"/>
    </row>
    <row r="22" spans="2:7" s="124" customFormat="1" ht="15" customHeight="1">
      <c r="B22" s="125" t="s">
        <v>113</v>
      </c>
      <c r="C22" s="126">
        <v>13</v>
      </c>
      <c r="D22" s="127" t="s">
        <v>114</v>
      </c>
      <c r="E22" s="128">
        <v>47344.951359964114</v>
      </c>
      <c r="G22" s="209"/>
    </row>
    <row r="23" spans="2:7" s="124" customFormat="1" ht="15" customHeight="1">
      <c r="B23" s="125" t="s">
        <v>115</v>
      </c>
      <c r="C23" s="126">
        <v>14</v>
      </c>
      <c r="D23" s="127" t="s">
        <v>116</v>
      </c>
      <c r="E23" s="128">
        <v>52021.54671232875</v>
      </c>
      <c r="G23" s="209"/>
    </row>
    <row r="24" spans="2:7" s="124" customFormat="1" ht="15" customHeight="1">
      <c r="B24" s="125" t="s">
        <v>117</v>
      </c>
      <c r="C24" s="126">
        <v>15</v>
      </c>
      <c r="D24" s="127" t="s">
        <v>118</v>
      </c>
      <c r="E24" s="128">
        <v>0</v>
      </c>
      <c r="G24" s="209"/>
    </row>
    <row r="25" spans="2:7" s="124" customFormat="1" ht="15" customHeight="1">
      <c r="B25" s="125" t="s">
        <v>119</v>
      </c>
      <c r="C25" s="126">
        <v>16</v>
      </c>
      <c r="D25" s="127" t="s">
        <v>120</v>
      </c>
      <c r="E25" s="128">
        <v>130333.56</v>
      </c>
      <c r="G25" s="209"/>
    </row>
    <row r="26" spans="2:7" s="124" customFormat="1" ht="15" customHeight="1">
      <c r="B26" s="125" t="s">
        <v>121</v>
      </c>
      <c r="C26" s="126">
        <v>17</v>
      </c>
      <c r="D26" s="127" t="s">
        <v>122</v>
      </c>
      <c r="E26" s="128"/>
      <c r="G26" s="209"/>
    </row>
    <row r="27" spans="2:7" s="124" customFormat="1" ht="15" customHeight="1">
      <c r="B27" s="125" t="s">
        <v>123</v>
      </c>
      <c r="C27" s="126">
        <v>18</v>
      </c>
      <c r="D27" s="131" t="s">
        <v>124</v>
      </c>
      <c r="E27" s="128">
        <v>95715.57</v>
      </c>
      <c r="G27" s="209"/>
    </row>
    <row r="28" spans="2:7" s="135" customFormat="1" ht="15" customHeight="1" thickBot="1">
      <c r="B28" s="132" t="s">
        <v>125</v>
      </c>
      <c r="C28" s="133">
        <v>19</v>
      </c>
      <c r="D28" s="134" t="s">
        <v>126</v>
      </c>
      <c r="E28" s="277">
        <f>SUM(E10:E27)</f>
        <v>17112773.410921052</v>
      </c>
      <c r="G28" s="209"/>
    </row>
    <row r="29" spans="2:7" s="119" customFormat="1" ht="6" customHeight="1">
      <c r="B29" s="136"/>
      <c r="C29" s="137"/>
      <c r="D29" s="138"/>
      <c r="E29" s="139"/>
      <c r="F29" s="124"/>
      <c r="G29" s="209"/>
    </row>
    <row r="30" spans="2:7" s="119" customFormat="1" ht="15.75" thickBot="1">
      <c r="B30" s="136"/>
      <c r="C30" s="285" t="s">
        <v>127</v>
      </c>
      <c r="D30" s="285"/>
      <c r="E30" s="285"/>
      <c r="G30" s="209"/>
    </row>
    <row r="31" spans="2:7" s="124" customFormat="1" ht="15" customHeight="1">
      <c r="B31" s="120" t="s">
        <v>128</v>
      </c>
      <c r="C31" s="121">
        <v>20</v>
      </c>
      <c r="D31" s="140" t="s">
        <v>129</v>
      </c>
      <c r="E31" s="123">
        <v>4952676.026885914</v>
      </c>
      <c r="G31" s="209"/>
    </row>
    <row r="32" spans="2:7" s="124" customFormat="1" ht="15" customHeight="1">
      <c r="B32" s="125" t="s">
        <v>130</v>
      </c>
      <c r="C32" s="126">
        <v>21</v>
      </c>
      <c r="D32" s="141" t="s">
        <v>131</v>
      </c>
      <c r="E32" s="128">
        <v>4045001.5681277113</v>
      </c>
      <c r="G32" s="209"/>
    </row>
    <row r="33" spans="2:7" s="124" customFormat="1" ht="15" customHeight="1">
      <c r="B33" s="125" t="s">
        <v>132</v>
      </c>
      <c r="C33" s="126">
        <v>22</v>
      </c>
      <c r="D33" s="129" t="s">
        <v>133</v>
      </c>
      <c r="E33" s="128">
        <v>2828.163999999999</v>
      </c>
      <c r="G33" s="209"/>
    </row>
    <row r="34" spans="2:7" s="124" customFormat="1" ht="15" customHeight="1">
      <c r="B34" s="125" t="s">
        <v>134</v>
      </c>
      <c r="C34" s="126">
        <v>23</v>
      </c>
      <c r="D34" s="141" t="s">
        <v>135</v>
      </c>
      <c r="E34" s="128">
        <v>0</v>
      </c>
      <c r="G34" s="209"/>
    </row>
    <row r="35" spans="2:7" s="124" customFormat="1" ht="15" customHeight="1">
      <c r="B35" s="125" t="s">
        <v>136</v>
      </c>
      <c r="C35" s="126">
        <v>24</v>
      </c>
      <c r="D35" s="141" t="s">
        <v>137</v>
      </c>
      <c r="E35" s="128">
        <v>0</v>
      </c>
      <c r="G35" s="209"/>
    </row>
    <row r="36" spans="2:7" s="124" customFormat="1" ht="15" customHeight="1">
      <c r="B36" s="125" t="s">
        <v>138</v>
      </c>
      <c r="C36" s="126">
        <v>25</v>
      </c>
      <c r="D36" s="141" t="s">
        <v>139</v>
      </c>
      <c r="E36" s="128">
        <v>0</v>
      </c>
      <c r="G36" s="209"/>
    </row>
    <row r="37" spans="2:7" s="124" customFormat="1" ht="15" customHeight="1">
      <c r="B37" s="125" t="s">
        <v>140</v>
      </c>
      <c r="C37" s="126">
        <v>26</v>
      </c>
      <c r="D37" s="141" t="s">
        <v>141</v>
      </c>
      <c r="E37" s="128">
        <v>0</v>
      </c>
      <c r="G37" s="209"/>
    </row>
    <row r="38" spans="2:7" s="124" customFormat="1" ht="15" customHeight="1">
      <c r="B38" s="125" t="s">
        <v>142</v>
      </c>
      <c r="C38" s="126">
        <v>27</v>
      </c>
      <c r="D38" s="141" t="s">
        <v>143</v>
      </c>
      <c r="E38" s="128">
        <v>406031.1289813523</v>
      </c>
      <c r="G38" s="209"/>
    </row>
    <row r="39" spans="2:7" s="124" customFormat="1" ht="15" customHeight="1">
      <c r="B39" s="125" t="s">
        <v>144</v>
      </c>
      <c r="C39" s="126">
        <v>28</v>
      </c>
      <c r="D39" s="141" t="s">
        <v>145</v>
      </c>
      <c r="E39" s="128">
        <v>6547.542</v>
      </c>
      <c r="G39" s="209"/>
    </row>
    <row r="40" spans="2:7" s="124" customFormat="1" ht="15" customHeight="1">
      <c r="B40" s="125" t="s">
        <v>146</v>
      </c>
      <c r="C40" s="126">
        <v>29</v>
      </c>
      <c r="D40" s="141" t="s">
        <v>147</v>
      </c>
      <c r="E40" s="128">
        <v>297851.39896772045</v>
      </c>
      <c r="G40" s="209"/>
    </row>
    <row r="41" spans="2:7" s="135" customFormat="1" ht="15" customHeight="1" thickBot="1">
      <c r="B41" s="132" t="s">
        <v>148</v>
      </c>
      <c r="C41" s="133">
        <v>30</v>
      </c>
      <c r="D41" s="142" t="s">
        <v>149</v>
      </c>
      <c r="E41" s="277">
        <f>SUM(E31:E40)</f>
        <v>9710935.828962699</v>
      </c>
      <c r="G41" s="209"/>
    </row>
    <row r="42" spans="2:7" s="145" customFormat="1" ht="6" customHeight="1">
      <c r="B42" s="143"/>
      <c r="C42" s="144"/>
      <c r="D42" s="138"/>
      <c r="E42" s="139"/>
      <c r="G42" s="209"/>
    </row>
    <row r="43" spans="2:7" s="119" customFormat="1" ht="15.75" thickBot="1">
      <c r="B43" s="146"/>
      <c r="C43" s="285" t="s">
        <v>150</v>
      </c>
      <c r="D43" s="285"/>
      <c r="E43" s="285"/>
      <c r="G43" s="209"/>
    </row>
    <row r="44" spans="2:7" s="124" customFormat="1" ht="15" customHeight="1">
      <c r="B44" s="120" t="s">
        <v>151</v>
      </c>
      <c r="C44" s="121">
        <v>31</v>
      </c>
      <c r="D44" s="140" t="s">
        <v>152</v>
      </c>
      <c r="E44" s="123">
        <v>4300000</v>
      </c>
      <c r="G44" s="209"/>
    </row>
    <row r="45" spans="2:7" s="124" customFormat="1" ht="15" customHeight="1">
      <c r="B45" s="125" t="s">
        <v>153</v>
      </c>
      <c r="C45" s="126">
        <v>32</v>
      </c>
      <c r="D45" s="141" t="s">
        <v>154</v>
      </c>
      <c r="E45" s="128"/>
      <c r="G45" s="209"/>
    </row>
    <row r="46" spans="2:7" s="124" customFormat="1" ht="15" customHeight="1">
      <c r="B46" s="125" t="s">
        <v>155</v>
      </c>
      <c r="C46" s="126">
        <v>33</v>
      </c>
      <c r="D46" s="141" t="s">
        <v>156</v>
      </c>
      <c r="E46" s="128"/>
      <c r="G46" s="209"/>
    </row>
    <row r="47" spans="2:7" s="124" customFormat="1" ht="15" customHeight="1">
      <c r="B47" s="125" t="s">
        <v>157</v>
      </c>
      <c r="C47" s="126">
        <v>34</v>
      </c>
      <c r="D47" s="141" t="s">
        <v>158</v>
      </c>
      <c r="E47" s="128">
        <v>1459562.245602457</v>
      </c>
      <c r="G47" s="209"/>
    </row>
    <row r="48" spans="2:7" s="124" customFormat="1" ht="15" customHeight="1">
      <c r="B48" s="125" t="s">
        <v>159</v>
      </c>
      <c r="C48" s="126">
        <v>35</v>
      </c>
      <c r="D48" s="141" t="s">
        <v>160</v>
      </c>
      <c r="E48" s="128">
        <v>1642275.336355897</v>
      </c>
      <c r="G48" s="209"/>
    </row>
    <row r="49" spans="2:7" s="124" customFormat="1" ht="15" customHeight="1">
      <c r="B49" s="125" t="s">
        <v>161</v>
      </c>
      <c r="C49" s="126">
        <v>36</v>
      </c>
      <c r="D49" s="141" t="s">
        <v>162</v>
      </c>
      <c r="E49" s="128"/>
      <c r="G49" s="209"/>
    </row>
    <row r="50" spans="2:7" s="135" customFormat="1" ht="15" customHeight="1">
      <c r="B50" s="125" t="s">
        <v>163</v>
      </c>
      <c r="C50" s="147">
        <v>37</v>
      </c>
      <c r="D50" s="148" t="s">
        <v>164</v>
      </c>
      <c r="E50" s="278">
        <f>SUM(E44+E45-E46+E47+E48+E49)</f>
        <v>7401837.5819583535</v>
      </c>
      <c r="G50" s="209"/>
    </row>
    <row r="51" spans="2:7" s="135" customFormat="1" ht="15" customHeight="1" thickBot="1">
      <c r="B51" s="132" t="s">
        <v>165</v>
      </c>
      <c r="C51" s="149">
        <v>38</v>
      </c>
      <c r="D51" s="150" t="s">
        <v>166</v>
      </c>
      <c r="E51" s="279">
        <f>E41+E50</f>
        <v>17112773.410921052</v>
      </c>
      <c r="G51" s="209"/>
    </row>
    <row r="52" spans="6:7" s="151" customFormat="1" ht="15">
      <c r="F52" s="204"/>
      <c r="G52" s="209"/>
    </row>
    <row r="53" s="206" customFormat="1" ht="15">
      <c r="E53" s="207"/>
    </row>
    <row r="54" spans="2:5" s="208" customFormat="1" ht="15">
      <c r="B54" s="206"/>
      <c r="C54" s="286"/>
      <c r="D54" s="287"/>
      <c r="E54" s="287"/>
    </row>
    <row r="55" spans="2:5" s="208" customFormat="1" ht="15">
      <c r="B55" s="206"/>
      <c r="C55" s="288"/>
      <c r="D55" s="289"/>
      <c r="E55" s="289"/>
    </row>
    <row r="56" spans="3:5" ht="15">
      <c r="C56" s="280"/>
      <c r="D56" s="280"/>
      <c r="E56" s="280"/>
    </row>
    <row r="57" spans="3:5" ht="15">
      <c r="C57" s="281"/>
      <c r="D57" s="281"/>
      <c r="E57" s="281"/>
    </row>
    <row r="58" spans="3:5" ht="15" customHeight="1">
      <c r="C58" s="280"/>
      <c r="D58" s="280"/>
      <c r="E58" s="280"/>
    </row>
    <row r="59" spans="3:5" ht="15">
      <c r="C59" s="281"/>
      <c r="D59" s="281"/>
      <c r="E59" s="281"/>
    </row>
  </sheetData>
  <sheetProtection/>
  <mergeCells count="11">
    <mergeCell ref="C59:E59"/>
    <mergeCell ref="C30:E30"/>
    <mergeCell ref="C43:E43"/>
    <mergeCell ref="C54:E54"/>
    <mergeCell ref="C55:E55"/>
    <mergeCell ref="C56:E56"/>
    <mergeCell ref="C57:E57"/>
    <mergeCell ref="B3:E3"/>
    <mergeCell ref="C5:E5"/>
    <mergeCell ref="C9:E9"/>
    <mergeCell ref="C58:E58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H81"/>
  <sheetViews>
    <sheetView showGridLines="0" zoomScale="90" zoomScaleNormal="90" zoomScalePageLayoutView="0" workbookViewId="0" topLeftCell="A1">
      <pane ySplit="6" topLeftCell="A16" activePane="bottomLeft" state="frozen"/>
      <selection pane="topLeft" activeCell="C120" sqref="C120"/>
      <selection pane="bottomLeft" activeCell="E64" sqref="E64:E70"/>
    </sheetView>
  </sheetViews>
  <sheetFormatPr defaultColWidth="9.140625" defaultRowHeight="12.75"/>
  <cols>
    <col min="1" max="1" width="2.00390625" style="119" customWidth="1"/>
    <col min="2" max="2" width="11.00390625" style="119" customWidth="1"/>
    <col min="3" max="3" width="5.8515625" style="119" customWidth="1"/>
    <col min="4" max="4" width="81.7109375" style="119" customWidth="1"/>
    <col min="5" max="5" width="15.7109375" style="119" customWidth="1"/>
    <col min="6" max="16384" width="9.140625" style="119" customWidth="1"/>
  </cols>
  <sheetData>
    <row r="1" spans="2:5" ht="15" customHeight="1">
      <c r="B1" s="124" t="s">
        <v>242</v>
      </c>
      <c r="C1" s="124"/>
      <c r="D1" s="153"/>
      <c r="E1" s="198" t="s">
        <v>238</v>
      </c>
    </row>
    <row r="2" spans="2:5" ht="15" customHeight="1">
      <c r="B2" s="290" t="s">
        <v>245</v>
      </c>
      <c r="C2" s="290"/>
      <c r="D2" s="290"/>
      <c r="E2" s="290"/>
    </row>
    <row r="3" ht="15" customHeight="1"/>
    <row r="4" spans="4:5" s="154" customFormat="1" ht="12.75" customHeight="1">
      <c r="D4" s="291" t="s">
        <v>167</v>
      </c>
      <c r="E4" s="291"/>
    </row>
    <row r="5" ht="15" customHeight="1" thickBot="1">
      <c r="E5" s="196" t="s">
        <v>85</v>
      </c>
    </row>
    <row r="6" spans="2:5" s="157" customFormat="1" ht="45" customHeight="1" thickBot="1">
      <c r="B6" s="110" t="s">
        <v>86</v>
      </c>
      <c r="C6" s="155" t="s">
        <v>87</v>
      </c>
      <c r="D6" s="156"/>
      <c r="E6" s="114" t="s">
        <v>88</v>
      </c>
    </row>
    <row r="7" spans="3:5" s="145" customFormat="1" ht="9" customHeight="1">
      <c r="C7" s="158"/>
      <c r="D7" s="158"/>
      <c r="E7" s="159"/>
    </row>
    <row r="8" spans="3:5" s="145" customFormat="1" ht="15" customHeight="1" thickBot="1">
      <c r="C8" s="292" t="s">
        <v>168</v>
      </c>
      <c r="D8" s="292"/>
      <c r="E8" s="292"/>
    </row>
    <row r="9" spans="2:8" ht="15" customHeight="1">
      <c r="B9" s="160" t="s">
        <v>90</v>
      </c>
      <c r="C9" s="161">
        <v>1</v>
      </c>
      <c r="D9" s="162" t="s">
        <v>169</v>
      </c>
      <c r="E9" s="163">
        <v>9513248.418629466</v>
      </c>
      <c r="H9" s="210"/>
    </row>
    <row r="10" spans="2:8" ht="15" customHeight="1">
      <c r="B10" s="164" t="s">
        <v>91</v>
      </c>
      <c r="C10" s="165">
        <v>2</v>
      </c>
      <c r="D10" s="166" t="s">
        <v>170</v>
      </c>
      <c r="E10" s="167">
        <v>6056550.648931191</v>
      </c>
      <c r="H10" s="210"/>
    </row>
    <row r="11" spans="2:8" ht="15" customHeight="1">
      <c r="B11" s="164" t="s">
        <v>93</v>
      </c>
      <c r="C11" s="165">
        <v>3</v>
      </c>
      <c r="D11" s="168" t="s">
        <v>171</v>
      </c>
      <c r="E11" s="167">
        <v>1832640.6440575786</v>
      </c>
      <c r="H11" s="210"/>
    </row>
    <row r="12" spans="2:8" ht="15" customHeight="1">
      <c r="B12" s="164" t="s">
        <v>95</v>
      </c>
      <c r="C12" s="165">
        <v>4</v>
      </c>
      <c r="D12" s="169" t="s">
        <v>172</v>
      </c>
      <c r="E12" s="167">
        <v>1447759.2667219664</v>
      </c>
      <c r="H12" s="210"/>
    </row>
    <row r="13" spans="2:8" s="124" customFormat="1" ht="15" customHeight="1">
      <c r="B13" s="164" t="s">
        <v>97</v>
      </c>
      <c r="C13" s="126">
        <v>5</v>
      </c>
      <c r="D13" s="127" t="s">
        <v>173</v>
      </c>
      <c r="E13" s="128">
        <f>E9-E10-E11+E12</f>
        <v>3071816.392362662</v>
      </c>
      <c r="H13" s="210"/>
    </row>
    <row r="14" spans="2:8" ht="15" customHeight="1">
      <c r="B14" s="164" t="s">
        <v>99</v>
      </c>
      <c r="C14" s="165">
        <v>6</v>
      </c>
      <c r="D14" s="166" t="s">
        <v>174</v>
      </c>
      <c r="E14" s="167">
        <v>1519940.8907352944</v>
      </c>
      <c r="H14" s="210"/>
    </row>
    <row r="15" spans="2:8" ht="15" customHeight="1">
      <c r="B15" s="164" t="s">
        <v>101</v>
      </c>
      <c r="C15" s="165">
        <v>7</v>
      </c>
      <c r="D15" s="166" t="s">
        <v>175</v>
      </c>
      <c r="E15" s="167">
        <v>1029380.70875</v>
      </c>
      <c r="H15" s="210"/>
    </row>
    <row r="16" spans="2:8" ht="15" customHeight="1">
      <c r="B16" s="164" t="s">
        <v>103</v>
      </c>
      <c r="C16" s="165">
        <v>8</v>
      </c>
      <c r="D16" s="168" t="s">
        <v>176</v>
      </c>
      <c r="E16" s="167">
        <v>541624.821275508</v>
      </c>
      <c r="H16" s="210"/>
    </row>
    <row r="17" spans="2:8" ht="15" customHeight="1">
      <c r="B17" s="164" t="s">
        <v>105</v>
      </c>
      <c r="C17" s="165">
        <v>9</v>
      </c>
      <c r="D17" s="168" t="s">
        <v>177</v>
      </c>
      <c r="E17" s="167">
        <v>503100.0000000002</v>
      </c>
      <c r="H17" s="210"/>
    </row>
    <row r="18" spans="2:8" ht="15" customHeight="1">
      <c r="B18" s="164" t="s">
        <v>107</v>
      </c>
      <c r="C18" s="165">
        <v>10</v>
      </c>
      <c r="D18" s="168" t="s">
        <v>178</v>
      </c>
      <c r="E18" s="167">
        <v>78099.07</v>
      </c>
      <c r="G18" s="145"/>
      <c r="H18" s="210"/>
    </row>
    <row r="19" spans="2:8" s="124" customFormat="1" ht="15" customHeight="1">
      <c r="B19" s="164" t="s">
        <v>109</v>
      </c>
      <c r="C19" s="126">
        <v>11</v>
      </c>
      <c r="D19" s="127" t="s">
        <v>179</v>
      </c>
      <c r="E19" s="128">
        <f>E14-E15+E16-E17-E18</f>
        <v>450985.93326080224</v>
      </c>
      <c r="G19" s="158"/>
      <c r="H19" s="210"/>
    </row>
    <row r="20" spans="2:8" s="124" customFormat="1" ht="15" customHeight="1">
      <c r="B20" s="164" t="s">
        <v>111</v>
      </c>
      <c r="C20" s="126">
        <v>12</v>
      </c>
      <c r="D20" s="127" t="s">
        <v>180</v>
      </c>
      <c r="E20" s="128">
        <v>0</v>
      </c>
      <c r="G20" s="158"/>
      <c r="H20" s="210"/>
    </row>
    <row r="21" spans="2:8" s="124" customFormat="1" ht="15" customHeight="1">
      <c r="B21" s="164" t="s">
        <v>113</v>
      </c>
      <c r="C21" s="126">
        <v>13</v>
      </c>
      <c r="D21" s="127" t="s">
        <v>181</v>
      </c>
      <c r="E21" s="128">
        <v>385371.032770875</v>
      </c>
      <c r="G21" s="158"/>
      <c r="H21" s="210"/>
    </row>
    <row r="22" spans="2:8" s="124" customFormat="1" ht="15" customHeight="1" thickBot="1">
      <c r="B22" s="170" t="s">
        <v>115</v>
      </c>
      <c r="C22" s="171">
        <v>14</v>
      </c>
      <c r="D22" s="172" t="s">
        <v>182</v>
      </c>
      <c r="E22" s="173">
        <f>E13-E19-E20+E21</f>
        <v>3006201.491872735</v>
      </c>
      <c r="H22" s="210"/>
    </row>
    <row r="23" spans="3:8" ht="9" customHeight="1">
      <c r="C23" s="137"/>
      <c r="D23" s="174"/>
      <c r="E23" s="139"/>
      <c r="H23" s="210"/>
    </row>
    <row r="24" spans="3:8" ht="15" customHeight="1" thickBot="1">
      <c r="C24" s="292" t="s">
        <v>183</v>
      </c>
      <c r="D24" s="292"/>
      <c r="E24" s="292"/>
      <c r="H24" s="210"/>
    </row>
    <row r="25" spans="2:8" ht="15" customHeight="1">
      <c r="B25" s="160" t="s">
        <v>117</v>
      </c>
      <c r="C25" s="161">
        <v>15</v>
      </c>
      <c r="D25" s="162" t="s">
        <v>169</v>
      </c>
      <c r="E25" s="163">
        <v>168714.08568299998</v>
      </c>
      <c r="H25" s="210"/>
    </row>
    <row r="26" spans="2:8" ht="15" customHeight="1">
      <c r="B26" s="164" t="s">
        <v>119</v>
      </c>
      <c r="C26" s="165">
        <v>16</v>
      </c>
      <c r="D26" s="166" t="s">
        <v>170</v>
      </c>
      <c r="E26" s="167">
        <v>84644.2</v>
      </c>
      <c r="G26" s="175"/>
      <c r="H26" s="210"/>
    </row>
    <row r="27" spans="2:8" ht="15" customHeight="1">
      <c r="B27" s="164" t="s">
        <v>121</v>
      </c>
      <c r="C27" s="165">
        <v>17</v>
      </c>
      <c r="D27" s="168" t="s">
        <v>171</v>
      </c>
      <c r="E27" s="167">
        <v>0.017196999996940576</v>
      </c>
      <c r="G27" s="175"/>
      <c r="H27" s="210"/>
    </row>
    <row r="28" spans="2:8" ht="15" customHeight="1">
      <c r="B28" s="164" t="s">
        <v>123</v>
      </c>
      <c r="C28" s="165">
        <v>18</v>
      </c>
      <c r="D28" s="168" t="s">
        <v>172</v>
      </c>
      <c r="E28" s="167">
        <v>0</v>
      </c>
      <c r="H28" s="210"/>
    </row>
    <row r="29" spans="2:8" s="124" customFormat="1" ht="15" customHeight="1">
      <c r="B29" s="164" t="s">
        <v>125</v>
      </c>
      <c r="C29" s="126">
        <v>19</v>
      </c>
      <c r="D29" s="127" t="s">
        <v>184</v>
      </c>
      <c r="E29" s="128">
        <f>E25-E26-E27+E28</f>
        <v>84069.86848599999</v>
      </c>
      <c r="H29" s="210"/>
    </row>
    <row r="30" spans="2:8" ht="15" customHeight="1">
      <c r="B30" s="164" t="s">
        <v>128</v>
      </c>
      <c r="C30" s="165">
        <v>20</v>
      </c>
      <c r="D30" s="166" t="s">
        <v>174</v>
      </c>
      <c r="E30" s="167">
        <v>7922.49</v>
      </c>
      <c r="G30" s="175"/>
      <c r="H30" s="210"/>
    </row>
    <row r="31" spans="2:8" ht="15" customHeight="1">
      <c r="B31" s="164" t="s">
        <v>130</v>
      </c>
      <c r="C31" s="165">
        <v>21</v>
      </c>
      <c r="D31" s="166" t="s">
        <v>185</v>
      </c>
      <c r="E31" s="167">
        <v>7130.241</v>
      </c>
      <c r="H31" s="210"/>
    </row>
    <row r="32" spans="2:8" ht="15" customHeight="1">
      <c r="B32" s="164" t="s">
        <v>132</v>
      </c>
      <c r="C32" s="165">
        <v>22</v>
      </c>
      <c r="D32" s="168" t="s">
        <v>176</v>
      </c>
      <c r="E32" s="167">
        <v>9850.10578415</v>
      </c>
      <c r="H32" s="210"/>
    </row>
    <row r="33" spans="2:8" ht="15" customHeight="1">
      <c r="B33" s="164" t="s">
        <v>134</v>
      </c>
      <c r="C33" s="165">
        <v>23</v>
      </c>
      <c r="D33" s="168" t="s">
        <v>177</v>
      </c>
      <c r="E33" s="167">
        <v>5089.5</v>
      </c>
      <c r="H33" s="210"/>
    </row>
    <row r="34" spans="2:8" ht="15" customHeight="1">
      <c r="B34" s="164" t="s">
        <v>136</v>
      </c>
      <c r="C34" s="165">
        <v>24</v>
      </c>
      <c r="D34" s="168" t="s">
        <v>186</v>
      </c>
      <c r="E34" s="167">
        <v>0</v>
      </c>
      <c r="H34" s="210"/>
    </row>
    <row r="35" spans="2:8" s="124" customFormat="1" ht="15" customHeight="1">
      <c r="B35" s="164" t="s">
        <v>138</v>
      </c>
      <c r="C35" s="126">
        <v>25</v>
      </c>
      <c r="D35" s="127" t="s">
        <v>187</v>
      </c>
      <c r="E35" s="128">
        <f>E30-E31+E32-E33-E34</f>
        <v>5552.85478415</v>
      </c>
      <c r="H35" s="210"/>
    </row>
    <row r="36" spans="2:8" ht="15" customHeight="1">
      <c r="B36" s="164" t="s">
        <v>140</v>
      </c>
      <c r="C36" s="165">
        <v>26</v>
      </c>
      <c r="D36" s="166" t="s">
        <v>188</v>
      </c>
      <c r="E36" s="167">
        <v>0</v>
      </c>
      <c r="H36" s="210"/>
    </row>
    <row r="37" spans="2:8" ht="15" customHeight="1">
      <c r="B37" s="164" t="s">
        <v>142</v>
      </c>
      <c r="C37" s="165">
        <v>27</v>
      </c>
      <c r="D37" s="168" t="s">
        <v>189</v>
      </c>
      <c r="E37" s="167">
        <v>0</v>
      </c>
      <c r="H37" s="210"/>
    </row>
    <row r="38" spans="2:8" s="124" customFormat="1" ht="15" customHeight="1">
      <c r="B38" s="164" t="s">
        <v>144</v>
      </c>
      <c r="C38" s="126">
        <v>28</v>
      </c>
      <c r="D38" s="127" t="s">
        <v>190</v>
      </c>
      <c r="E38" s="128">
        <f>E36-E37</f>
        <v>0</v>
      </c>
      <c r="H38" s="210"/>
    </row>
    <row r="39" spans="2:8" s="124" customFormat="1" ht="15" customHeight="1">
      <c r="B39" s="164" t="s">
        <v>146</v>
      </c>
      <c r="C39" s="126">
        <v>29</v>
      </c>
      <c r="D39" s="127" t="s">
        <v>191</v>
      </c>
      <c r="E39" s="128">
        <v>0</v>
      </c>
      <c r="H39" s="210"/>
    </row>
    <row r="40" spans="2:8" s="124" customFormat="1" ht="15" customHeight="1">
      <c r="B40" s="164" t="s">
        <v>148</v>
      </c>
      <c r="C40" s="126">
        <v>30</v>
      </c>
      <c r="D40" s="127" t="s">
        <v>181</v>
      </c>
      <c r="E40" s="128">
        <v>4854.194008210001</v>
      </c>
      <c r="H40" s="210"/>
    </row>
    <row r="41" spans="2:8" s="124" customFormat="1" ht="15" customHeight="1" thickBot="1">
      <c r="B41" s="170" t="s">
        <v>151</v>
      </c>
      <c r="C41" s="171">
        <v>31</v>
      </c>
      <c r="D41" s="172" t="s">
        <v>192</v>
      </c>
      <c r="E41" s="173">
        <f>E29-E35+E38-E39+E40</f>
        <v>83371.20771006</v>
      </c>
      <c r="H41" s="210"/>
    </row>
    <row r="42" spans="3:8" s="158" customFormat="1" ht="9" customHeight="1" thickBot="1">
      <c r="C42" s="137"/>
      <c r="D42" s="176"/>
      <c r="E42" s="177"/>
      <c r="H42" s="210"/>
    </row>
    <row r="43" spans="2:8" s="124" customFormat="1" ht="15" customHeight="1" thickBot="1">
      <c r="B43" s="178" t="s">
        <v>153</v>
      </c>
      <c r="C43" s="179">
        <v>32</v>
      </c>
      <c r="D43" s="180" t="s">
        <v>193</v>
      </c>
      <c r="E43" s="181">
        <f>E22+E41</f>
        <v>3089572.6995827947</v>
      </c>
      <c r="H43" s="210"/>
    </row>
    <row r="44" spans="3:8" ht="9" customHeight="1">
      <c r="C44" s="137"/>
      <c r="D44" s="176"/>
      <c r="E44" s="139"/>
      <c r="H44" s="210"/>
    </row>
    <row r="45" spans="3:8" ht="15" customHeight="1" thickBot="1">
      <c r="C45" s="137"/>
      <c r="D45" s="292" t="s">
        <v>194</v>
      </c>
      <c r="E45" s="292"/>
      <c r="H45" s="210"/>
    </row>
    <row r="46" spans="2:8" ht="15" customHeight="1">
      <c r="B46" s="160" t="s">
        <v>155</v>
      </c>
      <c r="C46" s="161">
        <v>33</v>
      </c>
      <c r="D46" s="182" t="s">
        <v>195</v>
      </c>
      <c r="E46" s="163">
        <v>0</v>
      </c>
      <c r="H46" s="210"/>
    </row>
    <row r="47" spans="2:8" ht="15" customHeight="1">
      <c r="B47" s="164" t="s">
        <v>157</v>
      </c>
      <c r="C47" s="165">
        <v>34</v>
      </c>
      <c r="D47" s="166" t="s">
        <v>196</v>
      </c>
      <c r="E47" s="167">
        <v>0</v>
      </c>
      <c r="H47" s="210"/>
    </row>
    <row r="48" spans="2:8" ht="15" customHeight="1">
      <c r="B48" s="183" t="s">
        <v>159</v>
      </c>
      <c r="C48" s="165">
        <v>35</v>
      </c>
      <c r="D48" s="166" t="s">
        <v>197</v>
      </c>
      <c r="E48" s="167">
        <v>0</v>
      </c>
      <c r="H48" s="210"/>
    </row>
    <row r="49" spans="2:8" s="124" customFormat="1" ht="15" customHeight="1" thickBot="1">
      <c r="B49" s="170" t="s">
        <v>161</v>
      </c>
      <c r="C49" s="171">
        <v>36</v>
      </c>
      <c r="D49" s="172" t="s">
        <v>198</v>
      </c>
      <c r="E49" s="173">
        <f>E46-E47-E48</f>
        <v>0</v>
      </c>
      <c r="H49" s="210"/>
    </row>
    <row r="50" spans="3:8" ht="8.25" customHeight="1">
      <c r="C50" s="137"/>
      <c r="D50" s="174"/>
      <c r="E50" s="139"/>
      <c r="H50" s="210"/>
    </row>
    <row r="51" spans="3:8" ht="15" customHeight="1" thickBot="1">
      <c r="C51" s="292" t="s">
        <v>199</v>
      </c>
      <c r="D51" s="292"/>
      <c r="E51" s="292"/>
      <c r="H51" s="210"/>
    </row>
    <row r="52" spans="2:8" ht="15" customHeight="1">
      <c r="B52" s="160" t="s">
        <v>163</v>
      </c>
      <c r="C52" s="161">
        <v>37</v>
      </c>
      <c r="D52" s="162" t="s">
        <v>200</v>
      </c>
      <c r="E52" s="163">
        <v>740909.6866951119</v>
      </c>
      <c r="H52" s="210"/>
    </row>
    <row r="53" spans="2:8" ht="15" customHeight="1">
      <c r="B53" s="164" t="s">
        <v>165</v>
      </c>
      <c r="C53" s="165">
        <v>38</v>
      </c>
      <c r="D53" s="168" t="s">
        <v>201</v>
      </c>
      <c r="E53" s="167">
        <v>0</v>
      </c>
      <c r="H53" s="210"/>
    </row>
    <row r="54" spans="2:8" ht="15" customHeight="1">
      <c r="B54" s="164" t="s">
        <v>202</v>
      </c>
      <c r="C54" s="165">
        <v>39</v>
      </c>
      <c r="D54" s="168" t="s">
        <v>203</v>
      </c>
      <c r="E54" s="167">
        <v>10397.260273972603</v>
      </c>
      <c r="H54" s="210"/>
    </row>
    <row r="55" spans="2:8" ht="15" customHeight="1">
      <c r="B55" s="164" t="s">
        <v>204</v>
      </c>
      <c r="C55" s="165">
        <v>40</v>
      </c>
      <c r="D55" s="168" t="s">
        <v>205</v>
      </c>
      <c r="E55" s="167">
        <v>0</v>
      </c>
      <c r="H55" s="210"/>
    </row>
    <row r="56" spans="2:8" ht="15" customHeight="1">
      <c r="B56" s="164" t="s">
        <v>206</v>
      </c>
      <c r="C56" s="165">
        <v>41</v>
      </c>
      <c r="D56" s="168" t="s">
        <v>108</v>
      </c>
      <c r="E56" s="167">
        <v>0</v>
      </c>
      <c r="H56" s="210"/>
    </row>
    <row r="57" spans="2:8" ht="15" customHeight="1">
      <c r="B57" s="164" t="s">
        <v>207</v>
      </c>
      <c r="C57" s="165">
        <v>42</v>
      </c>
      <c r="D57" s="168" t="s">
        <v>110</v>
      </c>
      <c r="E57" s="167">
        <v>0</v>
      </c>
      <c r="H57" s="210"/>
    </row>
    <row r="58" spans="2:8" ht="15" customHeight="1">
      <c r="B58" s="164" t="s">
        <v>208</v>
      </c>
      <c r="C58" s="165">
        <v>43</v>
      </c>
      <c r="D58" s="168" t="s">
        <v>118</v>
      </c>
      <c r="E58" s="167">
        <v>0</v>
      </c>
      <c r="H58" s="210"/>
    </row>
    <row r="59" spans="2:8" ht="15" customHeight="1">
      <c r="B59" s="164" t="s">
        <v>209</v>
      </c>
      <c r="C59" s="165">
        <v>44</v>
      </c>
      <c r="D59" s="168" t="s">
        <v>210</v>
      </c>
      <c r="E59" s="167">
        <v>0</v>
      </c>
      <c r="H59" s="210"/>
    </row>
    <row r="60" spans="2:8" ht="15" customHeight="1">
      <c r="B60" s="164" t="s">
        <v>211</v>
      </c>
      <c r="C60" s="165">
        <v>45</v>
      </c>
      <c r="D60" s="168" t="s">
        <v>212</v>
      </c>
      <c r="E60" s="167">
        <v>0</v>
      </c>
      <c r="H60" s="210"/>
    </row>
    <row r="61" spans="2:8" s="174" customFormat="1" ht="15" customHeight="1" thickBot="1">
      <c r="B61" s="170" t="s">
        <v>213</v>
      </c>
      <c r="C61" s="184">
        <v>46</v>
      </c>
      <c r="D61" s="185" t="s">
        <v>214</v>
      </c>
      <c r="E61" s="173">
        <f>SUM(E52:E60)</f>
        <v>751306.9469690846</v>
      </c>
      <c r="H61" s="210"/>
    </row>
    <row r="62" spans="3:8" s="174" customFormat="1" ht="9" customHeight="1">
      <c r="C62" s="137"/>
      <c r="E62" s="177"/>
      <c r="H62" s="210"/>
    </row>
    <row r="63" spans="3:8" s="174" customFormat="1" ht="15" customHeight="1" thickBot="1">
      <c r="C63" s="293" t="s">
        <v>215</v>
      </c>
      <c r="D63" s="293"/>
      <c r="E63" s="293"/>
      <c r="H63" s="210"/>
    </row>
    <row r="64" spans="2:8" ht="15" customHeight="1">
      <c r="B64" s="160" t="s">
        <v>216</v>
      </c>
      <c r="C64" s="161">
        <v>47</v>
      </c>
      <c r="D64" s="186" t="s">
        <v>217</v>
      </c>
      <c r="E64" s="163">
        <v>1134210.3585714288</v>
      </c>
      <c r="H64" s="210"/>
    </row>
    <row r="65" spans="2:8" ht="15" customHeight="1">
      <c r="B65" s="164" t="s">
        <v>218</v>
      </c>
      <c r="C65" s="165">
        <v>48</v>
      </c>
      <c r="D65" s="187" t="s">
        <v>219</v>
      </c>
      <c r="E65" s="167">
        <v>479096.43071352784</v>
      </c>
      <c r="H65" s="210"/>
    </row>
    <row r="66" spans="2:8" ht="15" customHeight="1">
      <c r="B66" s="164" t="s">
        <v>220</v>
      </c>
      <c r="C66" s="165">
        <v>49</v>
      </c>
      <c r="D66" s="187" t="s">
        <v>221</v>
      </c>
      <c r="E66" s="167">
        <v>385.8446315068493</v>
      </c>
      <c r="H66" s="210"/>
    </row>
    <row r="67" spans="2:8" ht="15" customHeight="1">
      <c r="B67" s="164" t="s">
        <v>222</v>
      </c>
      <c r="C67" s="165">
        <v>50</v>
      </c>
      <c r="D67" s="187" t="s">
        <v>223</v>
      </c>
      <c r="E67" s="167">
        <v>40577.1297260274</v>
      </c>
      <c r="H67" s="210"/>
    </row>
    <row r="68" spans="2:8" ht="15" customHeight="1">
      <c r="B68" s="164" t="s">
        <v>224</v>
      </c>
      <c r="C68" s="165">
        <v>51</v>
      </c>
      <c r="D68" s="187" t="s">
        <v>225</v>
      </c>
      <c r="E68" s="167">
        <v>124.25</v>
      </c>
      <c r="H68" s="210"/>
    </row>
    <row r="69" spans="2:8" ht="15" customHeight="1">
      <c r="B69" s="164" t="s">
        <v>226</v>
      </c>
      <c r="C69" s="165">
        <v>52</v>
      </c>
      <c r="D69" s="187" t="s">
        <v>227</v>
      </c>
      <c r="E69" s="167"/>
      <c r="H69" s="210"/>
    </row>
    <row r="70" spans="2:8" ht="15" customHeight="1" thickBot="1">
      <c r="B70" s="188" t="s">
        <v>228</v>
      </c>
      <c r="C70" s="189">
        <v>53</v>
      </c>
      <c r="D70" s="190" t="s">
        <v>229</v>
      </c>
      <c r="E70" s="191">
        <v>-254397.0019024503</v>
      </c>
      <c r="H70" s="210"/>
    </row>
    <row r="71" spans="3:8" s="145" customFormat="1" ht="9" customHeight="1" thickBot="1">
      <c r="C71" s="144"/>
      <c r="D71" s="192"/>
      <c r="E71" s="193"/>
      <c r="H71" s="210"/>
    </row>
    <row r="72" spans="2:8" s="124" customFormat="1" ht="15" customHeight="1">
      <c r="B72" s="160" t="s">
        <v>230</v>
      </c>
      <c r="C72" s="121">
        <v>54</v>
      </c>
      <c r="D72" s="122" t="s">
        <v>231</v>
      </c>
      <c r="E72" s="123">
        <f>E43+E49+E61-E64-E65-E66-E67-E68-E69+E70</f>
        <v>1932088.6310069375</v>
      </c>
      <c r="H72" s="210"/>
    </row>
    <row r="73" spans="2:8" s="124" customFormat="1" ht="15" customHeight="1">
      <c r="B73" s="164" t="s">
        <v>232</v>
      </c>
      <c r="C73" s="126">
        <v>55</v>
      </c>
      <c r="D73" s="194" t="s">
        <v>233</v>
      </c>
      <c r="E73" s="276">
        <f>E72*15%</f>
        <v>289813.29465104063</v>
      </c>
      <c r="H73" s="210"/>
    </row>
    <row r="74" spans="2:8" s="124" customFormat="1" ht="15" customHeight="1" thickBot="1">
      <c r="B74" s="170" t="s">
        <v>234</v>
      </c>
      <c r="C74" s="171">
        <v>56</v>
      </c>
      <c r="D74" s="172" t="s">
        <v>235</v>
      </c>
      <c r="E74" s="173">
        <f>E72-E73</f>
        <v>1642275.336355897</v>
      </c>
      <c r="H74" s="210"/>
    </row>
    <row r="75" ht="15">
      <c r="D75" s="195"/>
    </row>
    <row r="76" spans="2:5" ht="15">
      <c r="B76" s="205"/>
      <c r="C76" s="286"/>
      <c r="D76" s="287"/>
      <c r="E76" s="287"/>
    </row>
    <row r="77" spans="3:5" ht="15">
      <c r="C77" s="281"/>
      <c r="D77" s="281"/>
      <c r="E77" s="281"/>
    </row>
    <row r="78" spans="3:5" ht="15">
      <c r="C78" s="280"/>
      <c r="D78" s="280"/>
      <c r="E78" s="280"/>
    </row>
    <row r="79" spans="3:5" ht="15">
      <c r="C79" s="281"/>
      <c r="D79" s="281"/>
      <c r="E79" s="281"/>
    </row>
    <row r="80" spans="3:5" ht="15">
      <c r="C80" s="280"/>
      <c r="D80" s="280"/>
      <c r="E80" s="280"/>
    </row>
    <row r="81" spans="3:5" ht="15">
      <c r="C81" s="281"/>
      <c r="D81" s="281"/>
      <c r="E81" s="281"/>
    </row>
  </sheetData>
  <sheetProtection/>
  <mergeCells count="13">
    <mergeCell ref="C81:E81"/>
    <mergeCell ref="C24:E24"/>
    <mergeCell ref="D45:E45"/>
    <mergeCell ref="C51:E51"/>
    <mergeCell ref="C63:E63"/>
    <mergeCell ref="C76:E76"/>
    <mergeCell ref="C77:E77"/>
    <mergeCell ref="B2:E2"/>
    <mergeCell ref="D4:E4"/>
    <mergeCell ref="C8:E8"/>
    <mergeCell ref="C78:E78"/>
    <mergeCell ref="C79:E79"/>
    <mergeCell ref="C80:E80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X53"/>
  <sheetViews>
    <sheetView tabSelected="1" zoomScale="90" zoomScaleNormal="90" zoomScaleSheetLayoutView="50" zoomScalePageLayoutView="0" workbookViewId="0" topLeftCell="A1">
      <pane xSplit="2" ySplit="10" topLeftCell="F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3" sqref="B3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8.421875" style="5" customWidth="1"/>
    <col min="4" max="4" width="8.8515625" style="5" customWidth="1"/>
    <col min="5" max="5" width="6.140625" style="5" customWidth="1"/>
    <col min="6" max="6" width="11.00390625" style="5" customWidth="1"/>
    <col min="7" max="7" width="13.28125" style="5" customWidth="1"/>
    <col min="8" max="8" width="19.140625" style="5" customWidth="1"/>
    <col min="9" max="9" width="11.8515625" style="5" customWidth="1"/>
    <col min="10" max="10" width="11.421875" style="5" customWidth="1"/>
    <col min="11" max="11" width="9.8515625" style="5" customWidth="1"/>
    <col min="12" max="12" width="10.00390625" style="5" bestFit="1" customWidth="1"/>
    <col min="13" max="13" width="6.7109375" style="5" customWidth="1"/>
    <col min="14" max="14" width="13.8515625" style="5" customWidth="1"/>
    <col min="15" max="15" width="12.140625" style="5" customWidth="1"/>
    <col min="16" max="16" width="13.57421875" style="5" customWidth="1"/>
    <col min="17" max="17" width="10.28125" style="5" customWidth="1"/>
    <col min="18" max="18" width="10.00390625" style="5" bestFit="1" customWidth="1"/>
    <col min="19" max="20" width="9.140625" style="5" customWidth="1"/>
    <col min="21" max="21" width="11.421875" style="5" customWidth="1"/>
    <col min="22" max="25" width="9.140625" style="5" customWidth="1"/>
    <col min="26" max="26" width="10.140625" style="5" customWidth="1"/>
    <col min="27" max="27" width="9.140625" style="5" customWidth="1"/>
    <col min="28" max="28" width="4.8515625" style="5" customWidth="1"/>
    <col min="29" max="32" width="9.140625" style="5" customWidth="1"/>
    <col min="33" max="34" width="10.28125" style="5" customWidth="1"/>
    <col min="35" max="36" width="10.7109375" style="5" customWidth="1"/>
    <col min="37" max="38" width="9.140625" style="5" customWidth="1"/>
    <col min="39" max="16384" width="9.140625" style="5" customWidth="1"/>
  </cols>
  <sheetData>
    <row r="1" spans="1:8" ht="15">
      <c r="A1" s="313" t="s">
        <v>236</v>
      </c>
      <c r="B1" s="313"/>
      <c r="C1" s="106"/>
      <c r="D1" s="106"/>
      <c r="E1" s="106"/>
      <c r="F1" s="106"/>
      <c r="G1" s="106"/>
      <c r="H1" s="106"/>
    </row>
    <row r="2" spans="1:8" ht="15">
      <c r="A2" s="199" t="s">
        <v>240</v>
      </c>
      <c r="C2" s="106"/>
      <c r="D2" s="106"/>
      <c r="E2" s="106"/>
      <c r="F2" s="106"/>
      <c r="G2" s="106"/>
      <c r="H2" s="106"/>
    </row>
    <row r="3" spans="1:8" ht="15">
      <c r="A3" s="200" t="s">
        <v>242</v>
      </c>
      <c r="C3" s="106"/>
      <c r="D3" s="106"/>
      <c r="E3" s="106"/>
      <c r="F3" s="106"/>
      <c r="G3" s="106"/>
      <c r="H3" s="106"/>
    </row>
    <row r="4" spans="1:8" ht="15">
      <c r="A4" s="200" t="str">
        <f>'IS'!B2</f>
        <v>ანგარიშგების პერიოდი: 01/01/2019-31/12/2019</v>
      </c>
      <c r="C4" s="106"/>
      <c r="D4" s="106"/>
      <c r="E4" s="106"/>
      <c r="F4" s="106"/>
      <c r="G4" s="106"/>
      <c r="H4" s="106"/>
    </row>
    <row r="5" spans="1:8" ht="15">
      <c r="A5" s="106"/>
      <c r="B5" s="106"/>
      <c r="C5" s="106"/>
      <c r="D5" s="106"/>
      <c r="E5" s="106"/>
      <c r="F5" s="106"/>
      <c r="G5" s="106"/>
      <c r="H5" s="106"/>
    </row>
    <row r="6" spans="1:38" ht="15" customHeight="1">
      <c r="A6" s="106"/>
      <c r="B6" s="106"/>
      <c r="C6" s="305" t="s">
        <v>82</v>
      </c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C6" s="307" t="s">
        <v>83</v>
      </c>
      <c r="AD6" s="307"/>
      <c r="AE6" s="307"/>
      <c r="AF6" s="307"/>
      <c r="AG6" s="307"/>
      <c r="AH6" s="307"/>
      <c r="AI6" s="307"/>
      <c r="AJ6" s="307"/>
      <c r="AK6" s="307"/>
      <c r="AL6" s="307"/>
    </row>
    <row r="7" spans="1:38" ht="15.75" customHeight="1" thickBot="1">
      <c r="A7" s="106"/>
      <c r="B7" s="1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C7" s="308"/>
      <c r="AD7" s="308"/>
      <c r="AE7" s="308"/>
      <c r="AF7" s="308"/>
      <c r="AG7" s="308"/>
      <c r="AH7" s="308"/>
      <c r="AI7" s="308"/>
      <c r="AJ7" s="308"/>
      <c r="AK7" s="308"/>
      <c r="AL7" s="308"/>
    </row>
    <row r="8" spans="1:38" s="1" customFormat="1" ht="89.25" customHeight="1">
      <c r="A8" s="314" t="s">
        <v>23</v>
      </c>
      <c r="B8" s="309" t="s">
        <v>70</v>
      </c>
      <c r="C8" s="320" t="s">
        <v>22</v>
      </c>
      <c r="D8" s="298"/>
      <c r="E8" s="298"/>
      <c r="F8" s="298"/>
      <c r="G8" s="298"/>
      <c r="H8" s="310" t="s">
        <v>239</v>
      </c>
      <c r="I8" s="298" t="s">
        <v>71</v>
      </c>
      <c r="J8" s="298"/>
      <c r="K8" s="298" t="s">
        <v>72</v>
      </c>
      <c r="L8" s="298"/>
      <c r="M8" s="298"/>
      <c r="N8" s="298"/>
      <c r="O8" s="298"/>
      <c r="P8" s="298" t="s">
        <v>73</v>
      </c>
      <c r="Q8" s="298"/>
      <c r="R8" s="298" t="s">
        <v>74</v>
      </c>
      <c r="S8" s="298"/>
      <c r="T8" s="298"/>
      <c r="U8" s="298"/>
      <c r="V8" s="298"/>
      <c r="W8" s="298"/>
      <c r="X8" s="298"/>
      <c r="Y8" s="298"/>
      <c r="Z8" s="298" t="s">
        <v>77</v>
      </c>
      <c r="AA8" s="309"/>
      <c r="AC8" s="297" t="s">
        <v>71</v>
      </c>
      <c r="AD8" s="298"/>
      <c r="AE8" s="298" t="s">
        <v>72</v>
      </c>
      <c r="AF8" s="298"/>
      <c r="AG8" s="298" t="s">
        <v>78</v>
      </c>
      <c r="AH8" s="298"/>
      <c r="AI8" s="298" t="s">
        <v>79</v>
      </c>
      <c r="AJ8" s="298"/>
      <c r="AK8" s="298" t="s">
        <v>77</v>
      </c>
      <c r="AL8" s="309"/>
    </row>
    <row r="9" spans="1:38" s="1" customFormat="1" ht="50.25" customHeight="1">
      <c r="A9" s="315"/>
      <c r="B9" s="317"/>
      <c r="C9" s="319" t="s">
        <v>15</v>
      </c>
      <c r="D9" s="296"/>
      <c r="E9" s="296"/>
      <c r="F9" s="296"/>
      <c r="G9" s="12" t="s">
        <v>16</v>
      </c>
      <c r="H9" s="311"/>
      <c r="I9" s="294" t="s">
        <v>0</v>
      </c>
      <c r="J9" s="294" t="s">
        <v>1</v>
      </c>
      <c r="K9" s="296" t="s">
        <v>0</v>
      </c>
      <c r="L9" s="296"/>
      <c r="M9" s="296"/>
      <c r="N9" s="296"/>
      <c r="O9" s="12" t="s">
        <v>1</v>
      </c>
      <c r="P9" s="294" t="s">
        <v>80</v>
      </c>
      <c r="Q9" s="294" t="s">
        <v>81</v>
      </c>
      <c r="R9" s="296" t="s">
        <v>75</v>
      </c>
      <c r="S9" s="296"/>
      <c r="T9" s="296"/>
      <c r="U9" s="296"/>
      <c r="V9" s="296" t="s">
        <v>76</v>
      </c>
      <c r="W9" s="296"/>
      <c r="X9" s="296"/>
      <c r="Y9" s="296"/>
      <c r="Z9" s="294" t="s">
        <v>17</v>
      </c>
      <c r="AA9" s="301" t="s">
        <v>18</v>
      </c>
      <c r="AC9" s="299" t="s">
        <v>0</v>
      </c>
      <c r="AD9" s="294" t="s">
        <v>1</v>
      </c>
      <c r="AE9" s="294" t="s">
        <v>0</v>
      </c>
      <c r="AF9" s="294" t="s">
        <v>1</v>
      </c>
      <c r="AG9" s="294" t="s">
        <v>80</v>
      </c>
      <c r="AH9" s="294" t="s">
        <v>81</v>
      </c>
      <c r="AI9" s="294" t="s">
        <v>75</v>
      </c>
      <c r="AJ9" s="294" t="s">
        <v>76</v>
      </c>
      <c r="AK9" s="294" t="s">
        <v>17</v>
      </c>
      <c r="AL9" s="301" t="s">
        <v>18</v>
      </c>
    </row>
    <row r="10" spans="1:38" s="1" customFormat="1" ht="102.75" customHeight="1" thickBot="1">
      <c r="A10" s="316"/>
      <c r="B10" s="318"/>
      <c r="C10" s="58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312"/>
      <c r="I10" s="295"/>
      <c r="J10" s="295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95"/>
      <c r="Q10" s="295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95"/>
      <c r="AA10" s="302"/>
      <c r="AC10" s="300"/>
      <c r="AD10" s="295"/>
      <c r="AE10" s="295"/>
      <c r="AF10" s="295"/>
      <c r="AG10" s="295"/>
      <c r="AH10" s="295"/>
      <c r="AI10" s="295"/>
      <c r="AJ10" s="295"/>
      <c r="AK10" s="295"/>
      <c r="AL10" s="302"/>
    </row>
    <row r="11" spans="1:42" s="1" customFormat="1" ht="24.75" customHeight="1" thickBot="1">
      <c r="A11" s="13" t="s">
        <v>24</v>
      </c>
      <c r="B11" s="3" t="s">
        <v>25</v>
      </c>
      <c r="C11" s="61">
        <f aca="true" t="shared" si="0" ref="C11:AL11">SUM(C12:C15)</f>
        <v>12</v>
      </c>
      <c r="D11" s="61">
        <f t="shared" si="0"/>
        <v>0</v>
      </c>
      <c r="E11" s="61">
        <f t="shared" si="0"/>
        <v>0</v>
      </c>
      <c r="F11" s="61">
        <f t="shared" si="0"/>
        <v>12</v>
      </c>
      <c r="G11" s="61">
        <v>1</v>
      </c>
      <c r="H11" s="34"/>
      <c r="I11" s="61">
        <f t="shared" si="0"/>
        <v>168714.08568299998</v>
      </c>
      <c r="J11" s="61">
        <f t="shared" si="0"/>
        <v>84644.2</v>
      </c>
      <c r="K11" s="61">
        <f t="shared" si="0"/>
        <v>168714.08568299998</v>
      </c>
      <c r="L11" s="61">
        <f t="shared" si="0"/>
        <v>0</v>
      </c>
      <c r="M11" s="61">
        <f t="shared" si="0"/>
        <v>0</v>
      </c>
      <c r="N11" s="55">
        <f>SUM(N12:N15)</f>
        <v>168714.08568299998</v>
      </c>
      <c r="O11" s="61">
        <f t="shared" si="0"/>
        <v>84644.2</v>
      </c>
      <c r="P11" s="61">
        <f t="shared" si="0"/>
        <v>168714.08568299998</v>
      </c>
      <c r="Q11" s="61">
        <f t="shared" si="0"/>
        <v>84069.88568299999</v>
      </c>
      <c r="R11" s="61">
        <f t="shared" si="0"/>
        <v>7922.49</v>
      </c>
      <c r="S11" s="61">
        <f t="shared" si="0"/>
        <v>0</v>
      </c>
      <c r="T11" s="61">
        <f t="shared" si="0"/>
        <v>0</v>
      </c>
      <c r="U11" s="47">
        <f t="shared" si="0"/>
        <v>7922.49</v>
      </c>
      <c r="V11" s="61">
        <f t="shared" si="0"/>
        <v>792.2489999999998</v>
      </c>
      <c r="W11" s="61">
        <f t="shared" si="0"/>
        <v>0</v>
      </c>
      <c r="X11" s="61">
        <f t="shared" si="0"/>
        <v>0</v>
      </c>
      <c r="Y11" s="47">
        <f>SUM(Y12:Y15)</f>
        <v>792.2489999999998</v>
      </c>
      <c r="Z11" s="61">
        <f t="shared" si="0"/>
        <v>17772.59578415</v>
      </c>
      <c r="AA11" s="61">
        <f t="shared" si="0"/>
        <v>5552.85478415</v>
      </c>
      <c r="AC11" s="60">
        <f t="shared" si="0"/>
        <v>0</v>
      </c>
      <c r="AD11" s="61">
        <f t="shared" si="0"/>
        <v>0</v>
      </c>
      <c r="AE11" s="61">
        <f t="shared" si="0"/>
        <v>0</v>
      </c>
      <c r="AF11" s="61">
        <f t="shared" si="0"/>
        <v>0</v>
      </c>
      <c r="AG11" s="61">
        <f t="shared" si="0"/>
        <v>0</v>
      </c>
      <c r="AH11" s="61">
        <f t="shared" si="0"/>
        <v>0</v>
      </c>
      <c r="AI11" s="61">
        <f t="shared" si="0"/>
        <v>0</v>
      </c>
      <c r="AJ11" s="61">
        <f t="shared" si="0"/>
        <v>0</v>
      </c>
      <c r="AK11" s="61">
        <f t="shared" si="0"/>
        <v>0</v>
      </c>
      <c r="AL11" s="62">
        <f t="shared" si="0"/>
        <v>0</v>
      </c>
      <c r="AO11" s="248"/>
      <c r="AP11" s="248"/>
    </row>
    <row r="12" spans="1:42" s="4" customFormat="1" ht="24.75" customHeight="1">
      <c r="A12" s="17"/>
      <c r="B12" s="26" t="s">
        <v>26</v>
      </c>
      <c r="C12" s="212">
        <v>12</v>
      </c>
      <c r="D12" s="213">
        <v>0</v>
      </c>
      <c r="E12" s="64"/>
      <c r="F12" s="43">
        <f>SUM(C12:E12)</f>
        <v>12</v>
      </c>
      <c r="G12" s="213">
        <v>1</v>
      </c>
      <c r="H12" s="33"/>
      <c r="I12" s="213">
        <v>168714.08568299998</v>
      </c>
      <c r="J12" s="213">
        <v>84644.2</v>
      </c>
      <c r="K12" s="213">
        <v>168714.08568299998</v>
      </c>
      <c r="L12" s="213">
        <v>0</v>
      </c>
      <c r="M12" s="213">
        <v>0</v>
      </c>
      <c r="N12" s="249">
        <f>SUM(K12:M12)</f>
        <v>168714.08568299998</v>
      </c>
      <c r="O12" s="213">
        <v>84644.2</v>
      </c>
      <c r="P12" s="213">
        <v>168714.08568299998</v>
      </c>
      <c r="Q12" s="213">
        <v>84069.88568299999</v>
      </c>
      <c r="R12" s="213">
        <v>7922.49</v>
      </c>
      <c r="S12" s="213">
        <v>0</v>
      </c>
      <c r="T12" s="213">
        <v>0</v>
      </c>
      <c r="U12" s="246">
        <f>SUM(R12:T12)</f>
        <v>7922.49</v>
      </c>
      <c r="V12" s="213">
        <v>792.2489999999998</v>
      </c>
      <c r="W12" s="213">
        <v>0</v>
      </c>
      <c r="X12" s="213">
        <v>0</v>
      </c>
      <c r="Y12" s="246">
        <f>SUM(V12:X12)</f>
        <v>792.2489999999998</v>
      </c>
      <c r="Z12" s="213">
        <v>17772.59578415</v>
      </c>
      <c r="AA12" s="250">
        <v>5552.85478415</v>
      </c>
      <c r="AC12" s="63"/>
      <c r="AD12" s="64"/>
      <c r="AE12" s="64"/>
      <c r="AF12" s="64"/>
      <c r="AG12" s="64"/>
      <c r="AH12" s="64"/>
      <c r="AI12" s="64"/>
      <c r="AJ12" s="64"/>
      <c r="AK12" s="64"/>
      <c r="AL12" s="65"/>
      <c r="AO12" s="248"/>
      <c r="AP12" s="248"/>
    </row>
    <row r="13" spans="1:42" ht="24.75" customHeight="1">
      <c r="A13" s="18"/>
      <c r="B13" s="59" t="s">
        <v>27</v>
      </c>
      <c r="C13" s="214">
        <v>0</v>
      </c>
      <c r="D13" s="215">
        <v>0</v>
      </c>
      <c r="E13" s="67"/>
      <c r="F13" s="44">
        <f>SUM(C13:E13)</f>
        <v>0</v>
      </c>
      <c r="G13" s="215">
        <v>0</v>
      </c>
      <c r="H13" s="96"/>
      <c r="I13" s="215">
        <v>0</v>
      </c>
      <c r="J13" s="215">
        <v>0</v>
      </c>
      <c r="K13" s="215">
        <v>0</v>
      </c>
      <c r="L13" s="215">
        <v>0</v>
      </c>
      <c r="M13" s="215">
        <v>0</v>
      </c>
      <c r="N13" s="251">
        <f>SUM(K13:M13)</f>
        <v>0</v>
      </c>
      <c r="O13" s="215">
        <v>0</v>
      </c>
      <c r="P13" s="215">
        <v>0</v>
      </c>
      <c r="Q13" s="215">
        <v>0</v>
      </c>
      <c r="R13" s="215">
        <v>0</v>
      </c>
      <c r="S13" s="215">
        <v>0</v>
      </c>
      <c r="T13" s="215">
        <v>0</v>
      </c>
      <c r="U13" s="245">
        <f>SUM(R13:T13)</f>
        <v>0</v>
      </c>
      <c r="V13" s="215">
        <v>0</v>
      </c>
      <c r="W13" s="215">
        <v>0</v>
      </c>
      <c r="X13" s="215">
        <v>0</v>
      </c>
      <c r="Y13" s="245">
        <f>SUM(V13:X13)</f>
        <v>0</v>
      </c>
      <c r="Z13" s="215">
        <v>0</v>
      </c>
      <c r="AA13" s="252">
        <v>0</v>
      </c>
      <c r="AC13" s="66"/>
      <c r="AD13" s="67"/>
      <c r="AE13" s="67"/>
      <c r="AF13" s="67"/>
      <c r="AG13" s="67"/>
      <c r="AH13" s="67"/>
      <c r="AI13" s="67"/>
      <c r="AJ13" s="67"/>
      <c r="AK13" s="67"/>
      <c r="AL13" s="68"/>
      <c r="AO13" s="248"/>
      <c r="AP13" s="248"/>
    </row>
    <row r="14" spans="1:42" ht="24.75" customHeight="1">
      <c r="A14" s="18"/>
      <c r="B14" s="59" t="s">
        <v>28</v>
      </c>
      <c r="C14" s="214">
        <v>0</v>
      </c>
      <c r="D14" s="215">
        <v>0</v>
      </c>
      <c r="E14" s="67"/>
      <c r="F14" s="44">
        <f>SUM(C14:E14)</f>
        <v>0</v>
      </c>
      <c r="G14" s="215">
        <v>0</v>
      </c>
      <c r="H14" s="96"/>
      <c r="I14" s="215">
        <v>0</v>
      </c>
      <c r="J14" s="215">
        <v>0</v>
      </c>
      <c r="K14" s="215">
        <v>0</v>
      </c>
      <c r="L14" s="215">
        <v>0</v>
      </c>
      <c r="M14" s="215">
        <v>0</v>
      </c>
      <c r="N14" s="251">
        <f>SUM(K14:M14)</f>
        <v>0</v>
      </c>
      <c r="O14" s="215">
        <v>0</v>
      </c>
      <c r="P14" s="215">
        <v>0</v>
      </c>
      <c r="Q14" s="215">
        <v>0</v>
      </c>
      <c r="R14" s="215">
        <v>0</v>
      </c>
      <c r="S14" s="215">
        <v>0</v>
      </c>
      <c r="T14" s="215">
        <v>0</v>
      </c>
      <c r="U14" s="245">
        <f>SUM(R14:T14)</f>
        <v>0</v>
      </c>
      <c r="V14" s="215">
        <v>0</v>
      </c>
      <c r="W14" s="215">
        <v>0</v>
      </c>
      <c r="X14" s="215">
        <v>0</v>
      </c>
      <c r="Y14" s="245">
        <f>SUM(V14:X14)</f>
        <v>0</v>
      </c>
      <c r="Z14" s="215">
        <v>0</v>
      </c>
      <c r="AA14" s="252">
        <v>0</v>
      </c>
      <c r="AC14" s="66"/>
      <c r="AD14" s="67"/>
      <c r="AE14" s="67"/>
      <c r="AF14" s="67"/>
      <c r="AG14" s="67"/>
      <c r="AH14" s="67"/>
      <c r="AI14" s="67"/>
      <c r="AJ14" s="67"/>
      <c r="AK14" s="67"/>
      <c r="AL14" s="68"/>
      <c r="AO14" s="248"/>
      <c r="AP14" s="248"/>
    </row>
    <row r="15" spans="1:42" ht="24.75" customHeight="1" thickBot="1">
      <c r="A15" s="19"/>
      <c r="B15" s="27" t="s">
        <v>29</v>
      </c>
      <c r="C15" s="216">
        <v>0</v>
      </c>
      <c r="D15" s="70">
        <v>0</v>
      </c>
      <c r="E15" s="70"/>
      <c r="F15" s="45">
        <f>SUM(C15:E15)</f>
        <v>0</v>
      </c>
      <c r="G15" s="70">
        <v>0</v>
      </c>
      <c r="H15" s="35"/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56">
        <f>SUM(K15:M15)</f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45">
        <f>SUM(R15:T15)</f>
        <v>0</v>
      </c>
      <c r="V15" s="70">
        <v>0</v>
      </c>
      <c r="W15" s="70">
        <v>0</v>
      </c>
      <c r="X15" s="70">
        <v>0</v>
      </c>
      <c r="Y15" s="45">
        <f>SUM(V15:X15)</f>
        <v>0</v>
      </c>
      <c r="Z15" s="70">
        <v>0</v>
      </c>
      <c r="AA15" s="71">
        <v>0</v>
      </c>
      <c r="AC15" s="69"/>
      <c r="AD15" s="70"/>
      <c r="AE15" s="70"/>
      <c r="AF15" s="70"/>
      <c r="AG15" s="70"/>
      <c r="AH15" s="70"/>
      <c r="AI15" s="70"/>
      <c r="AJ15" s="70"/>
      <c r="AK15" s="70"/>
      <c r="AL15" s="71"/>
      <c r="AO15" s="248"/>
      <c r="AP15" s="248"/>
    </row>
    <row r="16" spans="1:42" ht="24.75" customHeight="1" thickBot="1">
      <c r="A16" s="13" t="s">
        <v>30</v>
      </c>
      <c r="B16" s="3" t="s">
        <v>11</v>
      </c>
      <c r="C16" s="217"/>
      <c r="D16" s="218"/>
      <c r="E16" s="73"/>
      <c r="F16" s="46">
        <f>SUM(C16:E16)</f>
        <v>0</v>
      </c>
      <c r="G16" s="218">
        <v>0</v>
      </c>
      <c r="H16" s="34"/>
      <c r="I16" s="218">
        <v>0</v>
      </c>
      <c r="J16" s="218">
        <v>0</v>
      </c>
      <c r="K16" s="218">
        <v>0</v>
      </c>
      <c r="L16" s="218">
        <v>0</v>
      </c>
      <c r="M16" s="218">
        <v>0</v>
      </c>
      <c r="N16" s="253">
        <f>SUM(K16:M16)</f>
        <v>0</v>
      </c>
      <c r="O16" s="218">
        <v>0</v>
      </c>
      <c r="P16" s="218">
        <v>0</v>
      </c>
      <c r="Q16" s="218">
        <v>0</v>
      </c>
      <c r="R16" s="218"/>
      <c r="S16" s="218">
        <v>0</v>
      </c>
      <c r="T16" s="218">
        <v>0</v>
      </c>
      <c r="U16" s="254">
        <f>SUM(R16:T16)</f>
        <v>0</v>
      </c>
      <c r="V16" s="218">
        <v>0</v>
      </c>
      <c r="W16" s="218">
        <v>0</v>
      </c>
      <c r="X16" s="218">
        <v>0</v>
      </c>
      <c r="Y16" s="254">
        <f>SUM(V16:X16)</f>
        <v>0</v>
      </c>
      <c r="Z16" s="218">
        <v>0</v>
      </c>
      <c r="AA16" s="255">
        <v>0</v>
      </c>
      <c r="AC16" s="72"/>
      <c r="AD16" s="73"/>
      <c r="AE16" s="73"/>
      <c r="AF16" s="73"/>
      <c r="AG16" s="73"/>
      <c r="AH16" s="73"/>
      <c r="AI16" s="73"/>
      <c r="AJ16" s="73"/>
      <c r="AK16" s="73"/>
      <c r="AL16" s="74"/>
      <c r="AO16" s="248"/>
      <c r="AP16" s="248"/>
    </row>
    <row r="17" spans="1:50" ht="24.75" customHeight="1" thickBot="1">
      <c r="A17" s="13" t="s">
        <v>31</v>
      </c>
      <c r="B17" s="3" t="s">
        <v>32</v>
      </c>
      <c r="C17" s="47">
        <f>SUM(C18:C19)</f>
        <v>74</v>
      </c>
      <c r="D17" s="47">
        <f>SUM(D18:D19)</f>
        <v>362</v>
      </c>
      <c r="E17" s="47">
        <f>SUM(E18:E19)</f>
        <v>0</v>
      </c>
      <c r="F17" s="47">
        <f>SUM(F18:F19)</f>
        <v>436</v>
      </c>
      <c r="G17" s="47">
        <f>SUM(G18:G19)</f>
        <v>338</v>
      </c>
      <c r="H17" s="37"/>
      <c r="I17" s="47">
        <f aca="true" t="shared" si="1" ref="I17:AA17">SUM(I18:I19)</f>
        <v>133716.5888377797</v>
      </c>
      <c r="J17" s="47">
        <f t="shared" si="1"/>
        <v>114581.23615199991</v>
      </c>
      <c r="K17" s="47">
        <f t="shared" si="1"/>
        <v>76670.18337799999</v>
      </c>
      <c r="L17" s="47">
        <f t="shared" si="1"/>
        <v>19758.377205999976</v>
      </c>
      <c r="M17" s="47">
        <f t="shared" si="1"/>
        <v>0</v>
      </c>
      <c r="N17" s="47">
        <f t="shared" si="1"/>
        <v>96428.56058399996</v>
      </c>
      <c r="O17" s="47">
        <f t="shared" si="1"/>
        <v>64581.23615200001</v>
      </c>
      <c r="P17" s="47">
        <f t="shared" si="1"/>
        <v>71487.77999999994</v>
      </c>
      <c r="Q17" s="47">
        <f t="shared" si="1"/>
        <v>18819.44253049646</v>
      </c>
      <c r="R17" s="47">
        <f t="shared" si="1"/>
        <v>0</v>
      </c>
      <c r="S17" s="47">
        <f t="shared" si="1"/>
        <v>0</v>
      </c>
      <c r="T17" s="47">
        <f t="shared" si="1"/>
        <v>0</v>
      </c>
      <c r="U17" s="47">
        <f t="shared" si="1"/>
        <v>0</v>
      </c>
      <c r="V17" s="47">
        <f t="shared" si="1"/>
        <v>0</v>
      </c>
      <c r="W17" s="47">
        <f t="shared" si="1"/>
        <v>0</v>
      </c>
      <c r="X17" s="47">
        <f t="shared" si="1"/>
        <v>0</v>
      </c>
      <c r="Y17" s="47">
        <f t="shared" si="1"/>
        <v>0</v>
      </c>
      <c r="Z17" s="47">
        <f t="shared" si="1"/>
        <v>4328.506413039998</v>
      </c>
      <c r="AA17" s="47">
        <f t="shared" si="1"/>
        <v>4328.506413039998</v>
      </c>
      <c r="AC17" s="60">
        <f aca="true" t="shared" si="2" ref="AC17:AL17">SUM(AC18:AC19)</f>
        <v>0</v>
      </c>
      <c r="AD17" s="61">
        <f t="shared" si="2"/>
        <v>0</v>
      </c>
      <c r="AE17" s="61">
        <f t="shared" si="2"/>
        <v>0</v>
      </c>
      <c r="AF17" s="61">
        <f t="shared" si="2"/>
        <v>0</v>
      </c>
      <c r="AG17" s="61">
        <f t="shared" si="2"/>
        <v>0</v>
      </c>
      <c r="AH17" s="61">
        <f t="shared" si="2"/>
        <v>0</v>
      </c>
      <c r="AI17" s="61">
        <f t="shared" si="2"/>
        <v>0</v>
      </c>
      <c r="AJ17" s="61">
        <f t="shared" si="2"/>
        <v>0</v>
      </c>
      <c r="AK17" s="61">
        <f t="shared" si="2"/>
        <v>0</v>
      </c>
      <c r="AL17" s="62">
        <f t="shared" si="2"/>
        <v>0</v>
      </c>
      <c r="AN17" s="211"/>
      <c r="AO17" s="248"/>
      <c r="AP17" s="248"/>
      <c r="AV17" s="211"/>
      <c r="AW17" s="211"/>
      <c r="AX17" s="211"/>
    </row>
    <row r="18" spans="1:50" ht="24.75" customHeight="1">
      <c r="A18" s="17"/>
      <c r="B18" s="6" t="s">
        <v>33</v>
      </c>
      <c r="C18" s="219">
        <v>23</v>
      </c>
      <c r="D18" s="220">
        <v>0</v>
      </c>
      <c r="E18" s="76"/>
      <c r="F18" s="48">
        <f>SUM(C18:E18)</f>
        <v>23</v>
      </c>
      <c r="G18" s="220">
        <v>23</v>
      </c>
      <c r="H18" s="36"/>
      <c r="I18" s="220">
        <v>8977.56</v>
      </c>
      <c r="J18" s="220">
        <v>0</v>
      </c>
      <c r="K18" s="220">
        <v>8977.56</v>
      </c>
      <c r="L18" s="220">
        <v>0</v>
      </c>
      <c r="M18" s="220">
        <v>0</v>
      </c>
      <c r="N18" s="256">
        <f>SUM(K18:M18)</f>
        <v>8977.56</v>
      </c>
      <c r="O18" s="220"/>
      <c r="P18" s="220">
        <v>7490.83</v>
      </c>
      <c r="Q18" s="220">
        <v>7490.83</v>
      </c>
      <c r="R18" s="220"/>
      <c r="S18" s="220">
        <v>0</v>
      </c>
      <c r="T18" s="220">
        <v>0</v>
      </c>
      <c r="U18" s="238">
        <f>SUM(R18:T18)</f>
        <v>0</v>
      </c>
      <c r="V18" s="220">
        <v>0</v>
      </c>
      <c r="W18" s="220">
        <v>0</v>
      </c>
      <c r="X18" s="220">
        <v>0</v>
      </c>
      <c r="Y18" s="238">
        <f>SUM(V18:X18)</f>
        <v>0</v>
      </c>
      <c r="Z18" s="220">
        <v>3448.878</v>
      </c>
      <c r="AA18" s="257">
        <v>3448.878</v>
      </c>
      <c r="AC18" s="75"/>
      <c r="AD18" s="76"/>
      <c r="AE18" s="76"/>
      <c r="AF18" s="76"/>
      <c r="AG18" s="76"/>
      <c r="AH18" s="76"/>
      <c r="AI18" s="76"/>
      <c r="AJ18" s="76"/>
      <c r="AK18" s="76"/>
      <c r="AL18" s="77"/>
      <c r="AN18" s="211"/>
      <c r="AO18" s="248"/>
      <c r="AP18" s="248"/>
      <c r="AV18" s="211"/>
      <c r="AW18" s="211"/>
      <c r="AX18" s="211"/>
    </row>
    <row r="19" spans="1:50" ht="30.75" thickBot="1">
      <c r="A19" s="20"/>
      <c r="B19" s="28" t="s">
        <v>34</v>
      </c>
      <c r="C19" s="221">
        <v>51</v>
      </c>
      <c r="D19" s="222">
        <v>362</v>
      </c>
      <c r="E19" s="79"/>
      <c r="F19" s="49">
        <f>SUM(C19:E19)</f>
        <v>413</v>
      </c>
      <c r="G19" s="221">
        <v>315</v>
      </c>
      <c r="H19" s="35"/>
      <c r="I19" s="222">
        <v>124739.02883777971</v>
      </c>
      <c r="J19" s="222">
        <v>114581.23615199991</v>
      </c>
      <c r="K19" s="222">
        <v>67692.62337799999</v>
      </c>
      <c r="L19" s="222">
        <v>19758.377205999976</v>
      </c>
      <c r="M19" s="222">
        <v>0</v>
      </c>
      <c r="N19" s="258">
        <f>SUM(K19:M19)</f>
        <v>87451.00058399996</v>
      </c>
      <c r="O19" s="222">
        <v>64581.23615200001</v>
      </c>
      <c r="P19" s="222">
        <v>63996.94999999994</v>
      </c>
      <c r="Q19" s="222">
        <v>11328.612530496459</v>
      </c>
      <c r="R19" s="222"/>
      <c r="S19" s="222">
        <v>0</v>
      </c>
      <c r="T19" s="222">
        <v>0</v>
      </c>
      <c r="U19" s="259">
        <f>SUM(R19:T19)</f>
        <v>0</v>
      </c>
      <c r="V19" s="222">
        <v>0</v>
      </c>
      <c r="W19" s="222">
        <v>0</v>
      </c>
      <c r="X19" s="222">
        <v>0</v>
      </c>
      <c r="Y19" s="259">
        <f>SUM(V19:X19)</f>
        <v>0</v>
      </c>
      <c r="Z19" s="222">
        <v>879.6284130399974</v>
      </c>
      <c r="AA19" s="260">
        <v>879.6284130399974</v>
      </c>
      <c r="AC19" s="78"/>
      <c r="AD19" s="79"/>
      <c r="AE19" s="79"/>
      <c r="AF19" s="79"/>
      <c r="AG19" s="79"/>
      <c r="AH19" s="79"/>
      <c r="AI19" s="79"/>
      <c r="AJ19" s="79"/>
      <c r="AK19" s="79"/>
      <c r="AL19" s="80"/>
      <c r="AN19" s="211"/>
      <c r="AO19" s="248"/>
      <c r="AP19" s="248"/>
      <c r="AV19" s="211"/>
      <c r="AW19" s="211"/>
      <c r="AX19" s="211"/>
    </row>
    <row r="20" spans="1:50" ht="24.75" customHeight="1" thickBot="1">
      <c r="A20" s="13" t="s">
        <v>35</v>
      </c>
      <c r="B20" s="3" t="s">
        <v>2</v>
      </c>
      <c r="C20" s="223"/>
      <c r="D20" s="224"/>
      <c r="E20" s="82"/>
      <c r="F20" s="50">
        <f>SUM(C20:E20)</f>
        <v>0</v>
      </c>
      <c r="G20" s="224">
        <v>0</v>
      </c>
      <c r="H20" s="34"/>
      <c r="I20" s="224">
        <v>0</v>
      </c>
      <c r="J20" s="224">
        <v>0</v>
      </c>
      <c r="K20" s="224"/>
      <c r="L20" s="224"/>
      <c r="M20" s="224">
        <v>0</v>
      </c>
      <c r="N20" s="261">
        <f>SUM(K20:M20)</f>
        <v>0</v>
      </c>
      <c r="O20" s="224"/>
      <c r="P20" s="224">
        <v>0</v>
      </c>
      <c r="Q20" s="224">
        <v>0</v>
      </c>
      <c r="R20" s="224"/>
      <c r="S20" s="224">
        <v>0</v>
      </c>
      <c r="T20" s="224">
        <v>0</v>
      </c>
      <c r="U20" s="237">
        <f>SUM(R20:T20)</f>
        <v>0</v>
      </c>
      <c r="V20" s="224">
        <v>0</v>
      </c>
      <c r="W20" s="224">
        <v>0</v>
      </c>
      <c r="X20" s="224">
        <v>0</v>
      </c>
      <c r="Y20" s="237">
        <f>SUM(V20:X20)</f>
        <v>0</v>
      </c>
      <c r="Z20" s="224">
        <v>0</v>
      </c>
      <c r="AA20" s="262">
        <v>0</v>
      </c>
      <c r="AC20" s="81"/>
      <c r="AD20" s="82"/>
      <c r="AE20" s="82"/>
      <c r="AF20" s="82"/>
      <c r="AG20" s="82"/>
      <c r="AH20" s="82"/>
      <c r="AI20" s="82"/>
      <c r="AJ20" s="82"/>
      <c r="AK20" s="82"/>
      <c r="AL20" s="83"/>
      <c r="AN20" s="211"/>
      <c r="AO20" s="248"/>
      <c r="AP20" s="248"/>
      <c r="AV20" s="211"/>
      <c r="AW20" s="211"/>
      <c r="AX20" s="211"/>
    </row>
    <row r="21" spans="1:50" ht="24.75" customHeight="1" thickBot="1">
      <c r="A21" s="13" t="s">
        <v>36</v>
      </c>
      <c r="B21" s="3" t="s">
        <v>37</v>
      </c>
      <c r="C21" s="47">
        <f aca="true" t="shared" si="3" ref="C21:AA21">SUM(C22:C23)</f>
        <v>1453.0000000000014</v>
      </c>
      <c r="D21" s="47">
        <f t="shared" si="3"/>
        <v>594</v>
      </c>
      <c r="E21" s="47">
        <f t="shared" si="3"/>
        <v>0</v>
      </c>
      <c r="F21" s="47">
        <f t="shared" si="3"/>
        <v>2047.0000000000014</v>
      </c>
      <c r="G21" s="47">
        <f t="shared" si="3"/>
        <v>1802</v>
      </c>
      <c r="H21" s="47">
        <f t="shared" si="3"/>
        <v>2047.0000000000014</v>
      </c>
      <c r="I21" s="47">
        <f t="shared" si="3"/>
        <v>2199200.081647178</v>
      </c>
      <c r="J21" s="47">
        <f t="shared" si="3"/>
        <v>1176646.7387582015</v>
      </c>
      <c r="K21" s="47">
        <f t="shared" si="3"/>
        <v>1466360.8532679975</v>
      </c>
      <c r="L21" s="47">
        <f t="shared" si="3"/>
        <v>496081.3259889997</v>
      </c>
      <c r="M21" s="47">
        <f t="shared" si="3"/>
        <v>0</v>
      </c>
      <c r="N21" s="47">
        <f t="shared" si="3"/>
        <v>1962442.179256997</v>
      </c>
      <c r="O21" s="47">
        <f t="shared" si="3"/>
        <v>1176646.7387582015</v>
      </c>
      <c r="P21" s="47">
        <f t="shared" si="3"/>
        <v>1222659.6199999948</v>
      </c>
      <c r="Q21" s="47">
        <f t="shared" si="3"/>
        <v>540788.972320065</v>
      </c>
      <c r="R21" s="47">
        <f t="shared" si="3"/>
        <v>441594.13000000024</v>
      </c>
      <c r="S21" s="47">
        <f t="shared" si="3"/>
        <v>277454.0799999999</v>
      </c>
      <c r="T21" s="47">
        <f t="shared" si="3"/>
        <v>0</v>
      </c>
      <c r="U21" s="47">
        <f t="shared" si="3"/>
        <v>719048.2100000002</v>
      </c>
      <c r="V21" s="47">
        <f t="shared" si="3"/>
        <v>203801.5780000002</v>
      </c>
      <c r="W21" s="47">
        <f t="shared" si="3"/>
        <v>132281.2399999999</v>
      </c>
      <c r="X21" s="47">
        <f t="shared" si="3"/>
        <v>0</v>
      </c>
      <c r="Y21" s="47">
        <f t="shared" si="3"/>
        <v>336082.8180000001</v>
      </c>
      <c r="Z21" s="47">
        <f t="shared" si="3"/>
        <v>694687.5898797568</v>
      </c>
      <c r="AA21" s="47">
        <f t="shared" si="3"/>
        <v>260682.19787975674</v>
      </c>
      <c r="AC21" s="60">
        <f aca="true" t="shared" si="4" ref="AC21:AL21">SUM(AC22:AC23)</f>
        <v>0</v>
      </c>
      <c r="AD21" s="61">
        <f t="shared" si="4"/>
        <v>0</v>
      </c>
      <c r="AE21" s="61">
        <f t="shared" si="4"/>
        <v>0</v>
      </c>
      <c r="AF21" s="61">
        <f t="shared" si="4"/>
        <v>0</v>
      </c>
      <c r="AG21" s="61">
        <f t="shared" si="4"/>
        <v>0</v>
      </c>
      <c r="AH21" s="61">
        <f t="shared" si="4"/>
        <v>0</v>
      </c>
      <c r="AI21" s="61">
        <f t="shared" si="4"/>
        <v>0</v>
      </c>
      <c r="AJ21" s="61">
        <f t="shared" si="4"/>
        <v>0</v>
      </c>
      <c r="AK21" s="61">
        <f t="shared" si="4"/>
        <v>0</v>
      </c>
      <c r="AL21" s="62">
        <f t="shared" si="4"/>
        <v>0</v>
      </c>
      <c r="AN21" s="211"/>
      <c r="AO21" s="248"/>
      <c r="AP21" s="248"/>
      <c r="AV21" s="211"/>
      <c r="AW21" s="211"/>
      <c r="AX21" s="211"/>
    </row>
    <row r="22" spans="1:50" ht="24.75" customHeight="1">
      <c r="A22" s="21"/>
      <c r="B22" s="6" t="s">
        <v>38</v>
      </c>
      <c r="C22" s="212">
        <v>1453.0000000000014</v>
      </c>
      <c r="D22" s="213">
        <v>594</v>
      </c>
      <c r="E22" s="213"/>
      <c r="F22" s="246">
        <f>SUM(C22:E22)</f>
        <v>2047.0000000000014</v>
      </c>
      <c r="G22" s="212">
        <v>1802</v>
      </c>
      <c r="H22" s="213">
        <f>F22</f>
        <v>2047.0000000000014</v>
      </c>
      <c r="I22" s="213">
        <v>2199200.081647178</v>
      </c>
      <c r="J22" s="213">
        <v>1176646.7387582015</v>
      </c>
      <c r="K22" s="213">
        <v>1466360.8532679975</v>
      </c>
      <c r="L22" s="213">
        <v>496081.3259889997</v>
      </c>
      <c r="M22" s="213">
        <v>0</v>
      </c>
      <c r="N22" s="249">
        <f>SUM(K22:M22)</f>
        <v>1962442.179256997</v>
      </c>
      <c r="O22" s="213">
        <v>1176646.7387582015</v>
      </c>
      <c r="P22" s="213">
        <v>1222659.6199999948</v>
      </c>
      <c r="Q22" s="213">
        <v>540788.972320065</v>
      </c>
      <c r="R22" s="213">
        <v>441594.13000000024</v>
      </c>
      <c r="S22" s="213">
        <v>277454.0799999999</v>
      </c>
      <c r="T22" s="213">
        <v>0</v>
      </c>
      <c r="U22" s="246">
        <f>SUM(R22:T22)</f>
        <v>719048.2100000002</v>
      </c>
      <c r="V22" s="213">
        <v>203801.5780000002</v>
      </c>
      <c r="W22" s="213">
        <v>132281.2399999999</v>
      </c>
      <c r="X22" s="213">
        <v>0</v>
      </c>
      <c r="Y22" s="246">
        <f>SUM(V22:X22)</f>
        <v>336082.8180000001</v>
      </c>
      <c r="Z22" s="213">
        <v>694687.5898797568</v>
      </c>
      <c r="AA22" s="250">
        <v>260682.19787975674</v>
      </c>
      <c r="AC22" s="63"/>
      <c r="AD22" s="64"/>
      <c r="AE22" s="64"/>
      <c r="AF22" s="64"/>
      <c r="AG22" s="64"/>
      <c r="AH22" s="64"/>
      <c r="AI22" s="64"/>
      <c r="AJ22" s="64"/>
      <c r="AK22" s="64"/>
      <c r="AL22" s="65"/>
      <c r="AN22" s="211"/>
      <c r="AO22" s="248"/>
      <c r="AP22" s="248"/>
      <c r="AV22" s="211"/>
      <c r="AW22" s="211"/>
      <c r="AX22" s="211"/>
    </row>
    <row r="23" spans="1:50" ht="24.75" customHeight="1" thickBot="1">
      <c r="A23" s="19"/>
      <c r="B23" s="29" t="s">
        <v>39</v>
      </c>
      <c r="C23" s="234"/>
      <c r="D23" s="235"/>
      <c r="E23" s="235"/>
      <c r="F23" s="236">
        <f>SUM(C23:E23)</f>
        <v>0</v>
      </c>
      <c r="G23" s="235">
        <v>0</v>
      </c>
      <c r="H23" s="235">
        <v>0</v>
      </c>
      <c r="I23" s="235">
        <v>0</v>
      </c>
      <c r="J23" s="235">
        <v>0</v>
      </c>
      <c r="K23" s="235"/>
      <c r="L23" s="235"/>
      <c r="M23" s="235">
        <v>0</v>
      </c>
      <c r="N23" s="263">
        <f>SUM(K23:M23)</f>
        <v>0</v>
      </c>
      <c r="O23" s="235"/>
      <c r="P23" s="235">
        <v>0</v>
      </c>
      <c r="Q23" s="235">
        <v>0</v>
      </c>
      <c r="R23" s="235"/>
      <c r="S23" s="235"/>
      <c r="T23" s="235">
        <v>0</v>
      </c>
      <c r="U23" s="236">
        <f>SUM(R23:T23)</f>
        <v>0</v>
      </c>
      <c r="V23" s="235">
        <v>0</v>
      </c>
      <c r="W23" s="235">
        <v>0</v>
      </c>
      <c r="X23" s="235">
        <v>0</v>
      </c>
      <c r="Y23" s="236">
        <f>SUM(V23:X23)</f>
        <v>0</v>
      </c>
      <c r="Z23" s="235">
        <v>0</v>
      </c>
      <c r="AA23" s="264">
        <v>0</v>
      </c>
      <c r="AC23" s="103"/>
      <c r="AD23" s="104"/>
      <c r="AE23" s="104"/>
      <c r="AF23" s="104"/>
      <c r="AG23" s="104"/>
      <c r="AH23" s="104"/>
      <c r="AI23" s="104"/>
      <c r="AJ23" s="104"/>
      <c r="AK23" s="104"/>
      <c r="AL23" s="105"/>
      <c r="AN23" s="211"/>
      <c r="AO23" s="248"/>
      <c r="AP23" s="248"/>
      <c r="AV23" s="211"/>
      <c r="AW23" s="211"/>
      <c r="AX23" s="211"/>
    </row>
    <row r="24" spans="1:50" ht="24.75" customHeight="1" thickBot="1">
      <c r="A24" s="13" t="s">
        <v>40</v>
      </c>
      <c r="B24" s="3" t="s">
        <v>41</v>
      </c>
      <c r="C24" s="24">
        <f aca="true" t="shared" si="5" ref="C24:AA24">SUM(C25:C27)</f>
        <v>7966</v>
      </c>
      <c r="D24" s="24">
        <f t="shared" si="5"/>
        <v>949094</v>
      </c>
      <c r="E24" s="24">
        <f t="shared" si="5"/>
        <v>0</v>
      </c>
      <c r="F24" s="24">
        <f t="shared" si="5"/>
        <v>957060</v>
      </c>
      <c r="G24" s="24">
        <f t="shared" si="5"/>
        <v>68118</v>
      </c>
      <c r="H24" s="24">
        <f t="shared" si="5"/>
        <v>957060</v>
      </c>
      <c r="I24" s="24">
        <f t="shared" si="5"/>
        <v>2356735.5988366865</v>
      </c>
      <c r="J24" s="24">
        <f t="shared" si="5"/>
        <v>47423.58806800009</v>
      </c>
      <c r="K24" s="24">
        <f t="shared" si="5"/>
        <v>83059.01212764703</v>
      </c>
      <c r="L24" s="24">
        <f t="shared" si="5"/>
        <v>2261349.049105</v>
      </c>
      <c r="M24" s="24">
        <f t="shared" si="5"/>
        <v>0</v>
      </c>
      <c r="N24" s="24">
        <f t="shared" si="5"/>
        <v>2344408.0612326474</v>
      </c>
      <c r="O24" s="24">
        <f t="shared" si="5"/>
        <v>47423.58806800009</v>
      </c>
      <c r="P24" s="24">
        <f t="shared" si="5"/>
        <v>2284793.1119773593</v>
      </c>
      <c r="Q24" s="24">
        <f t="shared" si="5"/>
        <v>2253967.41122394</v>
      </c>
      <c r="R24" s="24">
        <f t="shared" si="5"/>
        <v>20567.197205882352</v>
      </c>
      <c r="S24" s="24">
        <f t="shared" si="5"/>
        <v>143295.63352941177</v>
      </c>
      <c r="T24" s="24">
        <f t="shared" si="5"/>
        <v>0</v>
      </c>
      <c r="U24" s="24">
        <f t="shared" si="5"/>
        <v>163862.83073529412</v>
      </c>
      <c r="V24" s="24">
        <f t="shared" si="5"/>
        <v>11585.221205882353</v>
      </c>
      <c r="W24" s="24">
        <f t="shared" si="5"/>
        <v>134643.63352941177</v>
      </c>
      <c r="X24" s="24">
        <f t="shared" si="5"/>
        <v>0</v>
      </c>
      <c r="Y24" s="24">
        <f t="shared" si="5"/>
        <v>146228.85473529412</v>
      </c>
      <c r="Z24" s="24">
        <f t="shared" si="5"/>
        <v>187701.24411274178</v>
      </c>
      <c r="AA24" s="24">
        <f t="shared" si="5"/>
        <v>169927.26811274176</v>
      </c>
      <c r="AC24" s="84">
        <f aca="true" t="shared" si="6" ref="AC24:AL24">SUM(AC25:AC27)</f>
        <v>0</v>
      </c>
      <c r="AD24" s="85">
        <f t="shared" si="6"/>
        <v>0</v>
      </c>
      <c r="AE24" s="85">
        <f t="shared" si="6"/>
        <v>0</v>
      </c>
      <c r="AF24" s="85">
        <f t="shared" si="6"/>
        <v>0</v>
      </c>
      <c r="AG24" s="85">
        <f t="shared" si="6"/>
        <v>0</v>
      </c>
      <c r="AH24" s="85">
        <f t="shared" si="6"/>
        <v>0</v>
      </c>
      <c r="AI24" s="85">
        <f t="shared" si="6"/>
        <v>0</v>
      </c>
      <c r="AJ24" s="85">
        <f t="shared" si="6"/>
        <v>0</v>
      </c>
      <c r="AK24" s="85">
        <f t="shared" si="6"/>
        <v>0</v>
      </c>
      <c r="AL24" s="86">
        <f t="shared" si="6"/>
        <v>0</v>
      </c>
      <c r="AN24" s="211"/>
      <c r="AO24" s="248"/>
      <c r="AP24" s="248"/>
      <c r="AV24" s="211"/>
      <c r="AW24" s="211"/>
      <c r="AX24" s="211"/>
    </row>
    <row r="25" spans="1:50" ht="24.75" customHeight="1">
      <c r="A25" s="17"/>
      <c r="B25" s="6" t="s">
        <v>42</v>
      </c>
      <c r="C25" s="212">
        <v>7849</v>
      </c>
      <c r="D25" s="213">
        <v>948501</v>
      </c>
      <c r="E25" s="64"/>
      <c r="F25" s="43">
        <f>SUM(C25:E25)</f>
        <v>956350</v>
      </c>
      <c r="G25" s="213">
        <v>67595</v>
      </c>
      <c r="H25" s="213">
        <f>F25</f>
        <v>956350</v>
      </c>
      <c r="I25" s="213">
        <v>2261522.856617647</v>
      </c>
      <c r="J25" s="213">
        <v>0</v>
      </c>
      <c r="K25" s="213">
        <v>60070.29411764704</v>
      </c>
      <c r="L25" s="213">
        <v>2201452.5625</v>
      </c>
      <c r="M25" s="213">
        <v>0</v>
      </c>
      <c r="N25" s="249">
        <f>SUM(K25:M25)</f>
        <v>2261522.856617647</v>
      </c>
      <c r="O25" s="213"/>
      <c r="P25" s="213">
        <v>2232255.5019773594</v>
      </c>
      <c r="Q25" s="213">
        <v>2232255.5019773594</v>
      </c>
      <c r="R25" s="213">
        <v>8664.727205882353</v>
      </c>
      <c r="S25" s="213">
        <v>114077.31352941177</v>
      </c>
      <c r="T25" s="213">
        <v>0</v>
      </c>
      <c r="U25" s="246">
        <f>SUM(R25:T25)</f>
        <v>122742.04073529413</v>
      </c>
      <c r="V25" s="213">
        <v>8664.727205882353</v>
      </c>
      <c r="W25" s="213">
        <v>114077.31352941177</v>
      </c>
      <c r="X25" s="213">
        <v>0</v>
      </c>
      <c r="Y25" s="246">
        <f>SUM(V25:X25)</f>
        <v>122742.04073529413</v>
      </c>
      <c r="Z25" s="213">
        <v>143978.78283088177</v>
      </c>
      <c r="AA25" s="250">
        <v>143978.78283088177</v>
      </c>
      <c r="AC25" s="63"/>
      <c r="AD25" s="64"/>
      <c r="AE25" s="64"/>
      <c r="AF25" s="64"/>
      <c r="AG25" s="64"/>
      <c r="AH25" s="64"/>
      <c r="AI25" s="64"/>
      <c r="AJ25" s="64"/>
      <c r="AK25" s="64"/>
      <c r="AL25" s="65"/>
      <c r="AN25" s="211"/>
      <c r="AO25" s="248"/>
      <c r="AP25" s="248"/>
      <c r="AV25" s="211"/>
      <c r="AW25" s="211"/>
      <c r="AX25" s="211"/>
    </row>
    <row r="26" spans="1:50" ht="24.75" customHeight="1">
      <c r="A26" s="18"/>
      <c r="B26" s="7" t="s">
        <v>3</v>
      </c>
      <c r="C26" s="225">
        <v>117</v>
      </c>
      <c r="D26" s="226">
        <v>593</v>
      </c>
      <c r="E26" s="98"/>
      <c r="F26" s="42">
        <f>SUM(C26:E26)</f>
        <v>710</v>
      </c>
      <c r="G26" s="243">
        <v>523</v>
      </c>
      <c r="H26" s="226">
        <f>F26</f>
        <v>710</v>
      </c>
      <c r="I26" s="226">
        <v>95212.74221903917</v>
      </c>
      <c r="J26" s="226">
        <v>47423.58806800009</v>
      </c>
      <c r="K26" s="226">
        <v>22988.718009999997</v>
      </c>
      <c r="L26" s="226">
        <v>59896.48660500003</v>
      </c>
      <c r="M26" s="226">
        <v>0</v>
      </c>
      <c r="N26" s="265">
        <f>SUM(K26:M26)</f>
        <v>82885.20461500002</v>
      </c>
      <c r="O26" s="226">
        <v>47423.58806800009</v>
      </c>
      <c r="P26" s="226">
        <v>52537.610000000095</v>
      </c>
      <c r="Q26" s="226">
        <v>21711.909246580704</v>
      </c>
      <c r="R26" s="226">
        <v>11902.470000000001</v>
      </c>
      <c r="S26" s="226">
        <v>29218.32</v>
      </c>
      <c r="T26" s="226">
        <v>0</v>
      </c>
      <c r="U26" s="243">
        <f>SUM(R26:T26)</f>
        <v>41120.79</v>
      </c>
      <c r="V26" s="226">
        <v>2920.4940000000006</v>
      </c>
      <c r="W26" s="226">
        <v>20566.32</v>
      </c>
      <c r="X26" s="226">
        <v>0</v>
      </c>
      <c r="Y26" s="243">
        <f>SUM(V26:X26)</f>
        <v>23486.814</v>
      </c>
      <c r="Z26" s="226">
        <v>43722.46128186</v>
      </c>
      <c r="AA26" s="266">
        <v>25948.485281859994</v>
      </c>
      <c r="AC26" s="97"/>
      <c r="AD26" s="98"/>
      <c r="AE26" s="98"/>
      <c r="AF26" s="98"/>
      <c r="AG26" s="98"/>
      <c r="AH26" s="98"/>
      <c r="AI26" s="98"/>
      <c r="AJ26" s="98"/>
      <c r="AK26" s="98"/>
      <c r="AL26" s="99"/>
      <c r="AN26" s="211"/>
      <c r="AO26" s="248"/>
      <c r="AP26" s="248"/>
      <c r="AV26" s="211"/>
      <c r="AW26" s="211"/>
      <c r="AX26" s="211"/>
    </row>
    <row r="27" spans="1:50" ht="24.75" customHeight="1" thickBot="1">
      <c r="A27" s="20"/>
      <c r="B27" s="29" t="s">
        <v>43</v>
      </c>
      <c r="C27" s="227"/>
      <c r="D27" s="228"/>
      <c r="E27" s="90"/>
      <c r="F27" s="52">
        <f>SUM(C27:E27)</f>
        <v>0</v>
      </c>
      <c r="G27" s="228">
        <v>0</v>
      </c>
      <c r="H27" s="35"/>
      <c r="I27" s="228">
        <v>0</v>
      </c>
      <c r="J27" s="228">
        <v>0</v>
      </c>
      <c r="K27" s="228"/>
      <c r="L27" s="228"/>
      <c r="M27" s="228">
        <v>0</v>
      </c>
      <c r="N27" s="267">
        <f>SUM(K27:M27)</f>
        <v>0</v>
      </c>
      <c r="O27" s="228"/>
      <c r="P27" s="228">
        <v>0</v>
      </c>
      <c r="Q27" s="228">
        <v>0</v>
      </c>
      <c r="R27" s="228"/>
      <c r="S27" s="228"/>
      <c r="T27" s="228">
        <v>0</v>
      </c>
      <c r="U27" s="244">
        <f>SUM(R27:T27)</f>
        <v>0</v>
      </c>
      <c r="V27" s="228">
        <v>0</v>
      </c>
      <c r="W27" s="228">
        <v>0</v>
      </c>
      <c r="X27" s="228">
        <v>0</v>
      </c>
      <c r="Y27" s="244">
        <f>SUM(V27:X27)</f>
        <v>0</v>
      </c>
      <c r="Z27" s="228">
        <v>0</v>
      </c>
      <c r="AA27" s="268">
        <v>0</v>
      </c>
      <c r="AC27" s="95"/>
      <c r="AD27" s="90"/>
      <c r="AE27" s="90"/>
      <c r="AF27" s="90"/>
      <c r="AG27" s="90"/>
      <c r="AH27" s="90"/>
      <c r="AI27" s="90"/>
      <c r="AJ27" s="90"/>
      <c r="AK27" s="90"/>
      <c r="AL27" s="91"/>
      <c r="AN27" s="211"/>
      <c r="AO27" s="248"/>
      <c r="AP27" s="248"/>
      <c r="AV27" s="211"/>
      <c r="AW27" s="211"/>
      <c r="AX27" s="211"/>
    </row>
    <row r="28" spans="1:50" ht="24.75" customHeight="1" thickBot="1">
      <c r="A28" s="13" t="s">
        <v>44</v>
      </c>
      <c r="B28" s="3" t="s">
        <v>4</v>
      </c>
      <c r="C28" s="223"/>
      <c r="D28" s="224"/>
      <c r="E28" s="82"/>
      <c r="F28" s="50">
        <f>SUM(C28:E28)</f>
        <v>0</v>
      </c>
      <c r="G28" s="224">
        <v>0</v>
      </c>
      <c r="H28" s="38"/>
      <c r="I28" s="224">
        <v>0</v>
      </c>
      <c r="J28" s="224">
        <v>0</v>
      </c>
      <c r="K28" s="224"/>
      <c r="L28" s="224"/>
      <c r="M28" s="224">
        <v>0</v>
      </c>
      <c r="N28" s="261">
        <f>SUM(K28:M28)</f>
        <v>0</v>
      </c>
      <c r="O28" s="224"/>
      <c r="P28" s="224">
        <v>0</v>
      </c>
      <c r="Q28" s="224">
        <v>0</v>
      </c>
      <c r="R28" s="224"/>
      <c r="S28" s="224"/>
      <c r="T28" s="224">
        <v>0</v>
      </c>
      <c r="U28" s="237">
        <f>SUM(R28:T28)</f>
        <v>0</v>
      </c>
      <c r="V28" s="224">
        <v>0</v>
      </c>
      <c r="W28" s="224">
        <v>0</v>
      </c>
      <c r="X28" s="224">
        <v>0</v>
      </c>
      <c r="Y28" s="237">
        <f>SUM(V28:X28)</f>
        <v>0</v>
      </c>
      <c r="Z28" s="224">
        <v>0</v>
      </c>
      <c r="AA28" s="262">
        <v>0</v>
      </c>
      <c r="AC28" s="81"/>
      <c r="AD28" s="82"/>
      <c r="AE28" s="82"/>
      <c r="AF28" s="82"/>
      <c r="AG28" s="82"/>
      <c r="AH28" s="82"/>
      <c r="AI28" s="82"/>
      <c r="AJ28" s="82"/>
      <c r="AK28" s="82"/>
      <c r="AL28" s="83"/>
      <c r="AN28" s="211"/>
      <c r="AO28" s="248"/>
      <c r="AP28" s="248"/>
      <c r="AV28" s="211"/>
      <c r="AW28" s="211"/>
      <c r="AX28" s="211"/>
    </row>
    <row r="29" spans="1:50" ht="24.75" customHeight="1" thickBot="1">
      <c r="A29" s="22" t="s">
        <v>45</v>
      </c>
      <c r="B29" s="30" t="s">
        <v>12</v>
      </c>
      <c r="C29" s="229">
        <v>14</v>
      </c>
      <c r="D29" s="230">
        <v>0</v>
      </c>
      <c r="E29" s="14"/>
      <c r="F29" s="53">
        <f>SUM(C29:E29)</f>
        <v>14</v>
      </c>
      <c r="G29" s="230">
        <v>10</v>
      </c>
      <c r="H29" s="247">
        <f>F29</f>
        <v>14</v>
      </c>
      <c r="I29" s="230">
        <v>2330708.193729001</v>
      </c>
      <c r="J29" s="230">
        <v>2330708.193729001</v>
      </c>
      <c r="K29" s="230">
        <v>2330708.193729</v>
      </c>
      <c r="L29" s="230">
        <v>0</v>
      </c>
      <c r="M29" s="230">
        <v>0</v>
      </c>
      <c r="N29" s="269">
        <f>SUM(K29:M29)</f>
        <v>2330708.193729</v>
      </c>
      <c r="O29" s="230">
        <v>2330708.193729</v>
      </c>
      <c r="P29" s="230">
        <v>1900971.8300000008</v>
      </c>
      <c r="Q29" s="230">
        <v>0.02</v>
      </c>
      <c r="R29" s="230">
        <v>583460</v>
      </c>
      <c r="S29" s="230"/>
      <c r="T29" s="230">
        <v>0</v>
      </c>
      <c r="U29" s="270">
        <f>SUM(R29:T29)</f>
        <v>583460</v>
      </c>
      <c r="V29" s="230">
        <v>0</v>
      </c>
      <c r="W29" s="230">
        <v>0</v>
      </c>
      <c r="X29" s="230">
        <v>0</v>
      </c>
      <c r="Y29" s="270">
        <f>SUM(V29:X29)</f>
        <v>0</v>
      </c>
      <c r="Z29" s="230">
        <v>583460</v>
      </c>
      <c r="AA29" s="271">
        <v>0</v>
      </c>
      <c r="AC29" s="40"/>
      <c r="AD29" s="14"/>
      <c r="AE29" s="14"/>
      <c r="AF29" s="14"/>
      <c r="AG29" s="14"/>
      <c r="AH29" s="14"/>
      <c r="AI29" s="14"/>
      <c r="AJ29" s="14"/>
      <c r="AK29" s="14"/>
      <c r="AL29" s="23"/>
      <c r="AN29" s="211"/>
      <c r="AO29" s="248"/>
      <c r="AP29" s="248"/>
      <c r="AV29" s="211"/>
      <c r="AW29" s="211"/>
      <c r="AX29" s="211"/>
    </row>
    <row r="30" spans="1:50" ht="39" thickBot="1">
      <c r="A30" s="13" t="s">
        <v>46</v>
      </c>
      <c r="B30" s="3" t="s">
        <v>47</v>
      </c>
      <c r="C30" s="51">
        <f>SUM(C31:C32)</f>
        <v>13</v>
      </c>
      <c r="D30" s="51">
        <f>SUM(D31:D32)</f>
        <v>0</v>
      </c>
      <c r="E30" s="51">
        <f>SUM(E31:E32)</f>
        <v>0</v>
      </c>
      <c r="F30" s="51">
        <f>SUM(F31:F32)</f>
        <v>13</v>
      </c>
      <c r="G30" s="51">
        <f>SUM(G31:G32)</f>
        <v>9</v>
      </c>
      <c r="H30" s="34"/>
      <c r="I30" s="51">
        <f aca="true" t="shared" si="7" ref="I30:AA30">SUM(I31:I32)</f>
        <v>1730531.3110439996</v>
      </c>
      <c r="J30" s="51">
        <f t="shared" si="7"/>
        <v>1729417.6660439996</v>
      </c>
      <c r="K30" s="51">
        <f t="shared" si="7"/>
        <v>1730531.3110439996</v>
      </c>
      <c r="L30" s="51">
        <f t="shared" si="7"/>
        <v>0</v>
      </c>
      <c r="M30" s="51">
        <f t="shared" si="7"/>
        <v>0</v>
      </c>
      <c r="N30" s="51">
        <f t="shared" si="7"/>
        <v>1730531.3110439996</v>
      </c>
      <c r="O30" s="51">
        <f t="shared" si="7"/>
        <v>1729417.6660439996</v>
      </c>
      <c r="P30" s="51">
        <f t="shared" si="7"/>
        <v>1439919.53</v>
      </c>
      <c r="Q30" s="51">
        <f t="shared" si="7"/>
        <v>514.1993106498849</v>
      </c>
      <c r="R30" s="51">
        <f t="shared" si="7"/>
        <v>0</v>
      </c>
      <c r="S30" s="51">
        <f t="shared" si="7"/>
        <v>0</v>
      </c>
      <c r="T30" s="51">
        <f t="shared" si="7"/>
        <v>0</v>
      </c>
      <c r="U30" s="51">
        <f t="shared" si="7"/>
        <v>0</v>
      </c>
      <c r="V30" s="51">
        <f t="shared" si="7"/>
        <v>0</v>
      </c>
      <c r="W30" s="51">
        <f t="shared" si="7"/>
        <v>0</v>
      </c>
      <c r="X30" s="51">
        <f t="shared" si="7"/>
        <v>0</v>
      </c>
      <c r="Y30" s="51">
        <f t="shared" si="7"/>
        <v>0</v>
      </c>
      <c r="Z30" s="51">
        <f t="shared" si="7"/>
        <v>55.682250000000934</v>
      </c>
      <c r="AA30" s="51">
        <f t="shared" si="7"/>
        <v>55.682250000000934</v>
      </c>
      <c r="AC30" s="84">
        <f aca="true" t="shared" si="8" ref="AC30:AL30">SUM(AC31:AC32)</f>
        <v>0</v>
      </c>
      <c r="AD30" s="85">
        <f t="shared" si="8"/>
        <v>0</v>
      </c>
      <c r="AE30" s="85">
        <f t="shared" si="8"/>
        <v>0</v>
      </c>
      <c r="AF30" s="85">
        <f t="shared" si="8"/>
        <v>0</v>
      </c>
      <c r="AG30" s="85">
        <f t="shared" si="8"/>
        <v>0</v>
      </c>
      <c r="AH30" s="85">
        <f t="shared" si="8"/>
        <v>0</v>
      </c>
      <c r="AI30" s="85">
        <f t="shared" si="8"/>
        <v>0</v>
      </c>
      <c r="AJ30" s="85">
        <f t="shared" si="8"/>
        <v>0</v>
      </c>
      <c r="AK30" s="85">
        <f t="shared" si="8"/>
        <v>0</v>
      </c>
      <c r="AL30" s="86">
        <f t="shared" si="8"/>
        <v>0</v>
      </c>
      <c r="AN30" s="211"/>
      <c r="AO30" s="248"/>
      <c r="AP30" s="248"/>
      <c r="AV30" s="211"/>
      <c r="AW30" s="211"/>
      <c r="AX30" s="211"/>
    </row>
    <row r="31" spans="1:50" ht="30">
      <c r="A31" s="21"/>
      <c r="B31" s="6" t="s">
        <v>48</v>
      </c>
      <c r="C31" s="231">
        <v>13</v>
      </c>
      <c r="D31" s="232">
        <v>0</v>
      </c>
      <c r="E31" s="232"/>
      <c r="F31" s="233">
        <f>SUM(C31:E31)</f>
        <v>13</v>
      </c>
      <c r="G31" s="232">
        <v>9</v>
      </c>
      <c r="H31" s="33"/>
      <c r="I31" s="232">
        <v>1730531.3110439996</v>
      </c>
      <c r="J31" s="232">
        <v>1729417.6660439996</v>
      </c>
      <c r="K31" s="232">
        <v>1730531.3110439996</v>
      </c>
      <c r="L31" s="232">
        <v>0</v>
      </c>
      <c r="M31" s="232">
        <v>0</v>
      </c>
      <c r="N31" s="272">
        <f>SUM(K31:M31)</f>
        <v>1730531.3110439996</v>
      </c>
      <c r="O31" s="232">
        <v>1729417.6660439996</v>
      </c>
      <c r="P31" s="232">
        <v>1439919.53</v>
      </c>
      <c r="Q31" s="232">
        <v>514.1993106498849</v>
      </c>
      <c r="R31" s="232"/>
      <c r="S31" s="232"/>
      <c r="T31" s="232">
        <v>0</v>
      </c>
      <c r="U31" s="233">
        <f>SUM(R31:T31)</f>
        <v>0</v>
      </c>
      <c r="V31" s="232">
        <v>0</v>
      </c>
      <c r="W31" s="232">
        <v>0</v>
      </c>
      <c r="X31" s="232">
        <v>0</v>
      </c>
      <c r="Y31" s="233">
        <f>SUM(V31:X31)</f>
        <v>0</v>
      </c>
      <c r="Z31" s="232">
        <v>55.682250000000934</v>
      </c>
      <c r="AA31" s="273">
        <v>55.682250000000934</v>
      </c>
      <c r="AC31" s="100"/>
      <c r="AD31" s="101"/>
      <c r="AE31" s="101"/>
      <c r="AF31" s="101"/>
      <c r="AG31" s="101"/>
      <c r="AH31" s="101"/>
      <c r="AI31" s="101"/>
      <c r="AJ31" s="101"/>
      <c r="AK31" s="101"/>
      <c r="AL31" s="102"/>
      <c r="AN31" s="211"/>
      <c r="AO31" s="248"/>
      <c r="AP31" s="248"/>
      <c r="AV31" s="211"/>
      <c r="AW31" s="211"/>
      <c r="AX31" s="211"/>
    </row>
    <row r="32" spans="1:50" ht="45.75" thickBot="1">
      <c r="A32" s="19"/>
      <c r="B32" s="29" t="s">
        <v>49</v>
      </c>
      <c r="C32" s="234"/>
      <c r="D32" s="235"/>
      <c r="E32" s="235"/>
      <c r="F32" s="236">
        <f>SUM(C32:E32)</f>
        <v>0</v>
      </c>
      <c r="G32" s="235">
        <v>0</v>
      </c>
      <c r="H32" s="96"/>
      <c r="I32" s="235">
        <v>0</v>
      </c>
      <c r="J32" s="235">
        <v>0</v>
      </c>
      <c r="K32" s="235"/>
      <c r="L32" s="235"/>
      <c r="M32" s="235">
        <v>0</v>
      </c>
      <c r="N32" s="263">
        <f>SUM(K32:M32)</f>
        <v>0</v>
      </c>
      <c r="O32" s="235"/>
      <c r="P32" s="235">
        <v>0</v>
      </c>
      <c r="Q32" s="235">
        <v>0</v>
      </c>
      <c r="R32" s="235"/>
      <c r="S32" s="235"/>
      <c r="T32" s="235">
        <v>0</v>
      </c>
      <c r="U32" s="236">
        <f>SUM(R32:T32)</f>
        <v>0</v>
      </c>
      <c r="V32" s="235">
        <v>0</v>
      </c>
      <c r="W32" s="235">
        <v>0</v>
      </c>
      <c r="X32" s="235">
        <v>0</v>
      </c>
      <c r="Y32" s="236">
        <f>SUM(V32:X32)</f>
        <v>0</v>
      </c>
      <c r="Z32" s="235">
        <v>0</v>
      </c>
      <c r="AA32" s="264">
        <v>0</v>
      </c>
      <c r="AC32" s="103"/>
      <c r="AD32" s="104"/>
      <c r="AE32" s="104"/>
      <c r="AF32" s="104"/>
      <c r="AG32" s="104"/>
      <c r="AH32" s="104"/>
      <c r="AI32" s="104"/>
      <c r="AJ32" s="104"/>
      <c r="AK32" s="104"/>
      <c r="AL32" s="105"/>
      <c r="AN32" s="211"/>
      <c r="AO32" s="248"/>
      <c r="AP32" s="248"/>
      <c r="AV32" s="211"/>
      <c r="AW32" s="211"/>
      <c r="AX32" s="211"/>
    </row>
    <row r="33" spans="1:50" ht="26.25" thickBot="1">
      <c r="A33" s="13" t="s">
        <v>50</v>
      </c>
      <c r="B33" s="3" t="s">
        <v>13</v>
      </c>
      <c r="C33" s="223"/>
      <c r="D33" s="224"/>
      <c r="E33" s="224"/>
      <c r="F33" s="237">
        <f>SUM(C33:E33)</f>
        <v>0</v>
      </c>
      <c r="G33" s="224">
        <v>0</v>
      </c>
      <c r="H33" s="82">
        <v>0</v>
      </c>
      <c r="I33" s="224">
        <v>0</v>
      </c>
      <c r="J33" s="224">
        <v>0</v>
      </c>
      <c r="K33" s="224"/>
      <c r="L33" s="224"/>
      <c r="M33" s="224">
        <v>0</v>
      </c>
      <c r="N33" s="261">
        <f>SUM(K33:M33)</f>
        <v>0</v>
      </c>
      <c r="O33" s="224"/>
      <c r="P33" s="224">
        <v>0</v>
      </c>
      <c r="Q33" s="224">
        <v>0</v>
      </c>
      <c r="R33" s="224"/>
      <c r="S33" s="224"/>
      <c r="T33" s="224">
        <v>0</v>
      </c>
      <c r="U33" s="237">
        <f>SUM(R33:T33)</f>
        <v>0</v>
      </c>
      <c r="V33" s="224">
        <v>0</v>
      </c>
      <c r="W33" s="224">
        <v>0</v>
      </c>
      <c r="X33" s="224">
        <v>0</v>
      </c>
      <c r="Y33" s="237">
        <f>SUM(V33:X33)</f>
        <v>0</v>
      </c>
      <c r="Z33" s="224">
        <v>0</v>
      </c>
      <c r="AA33" s="262">
        <v>0</v>
      </c>
      <c r="AC33" s="81"/>
      <c r="AD33" s="82"/>
      <c r="AE33" s="82"/>
      <c r="AF33" s="82"/>
      <c r="AG33" s="82"/>
      <c r="AH33" s="82"/>
      <c r="AI33" s="82"/>
      <c r="AJ33" s="82"/>
      <c r="AK33" s="82"/>
      <c r="AL33" s="83"/>
      <c r="AN33" s="211"/>
      <c r="AO33" s="248"/>
      <c r="AP33" s="248"/>
      <c r="AV33" s="211"/>
      <c r="AW33" s="211"/>
      <c r="AX33" s="211"/>
    </row>
    <row r="34" spans="1:50" ht="39" thickBot="1">
      <c r="A34" s="13" t="s">
        <v>51</v>
      </c>
      <c r="B34" s="3" t="s">
        <v>14</v>
      </c>
      <c r="C34" s="24">
        <v>0</v>
      </c>
      <c r="D34" s="85">
        <v>0</v>
      </c>
      <c r="E34" s="85">
        <f>SUM(E35:E36)</f>
        <v>0</v>
      </c>
      <c r="F34" s="51">
        <f>SUM(F35:F36)</f>
        <v>0</v>
      </c>
      <c r="G34" s="85">
        <v>0</v>
      </c>
      <c r="H34" s="35"/>
      <c r="I34" s="51">
        <f aca="true" t="shared" si="9" ref="I34:AA34">SUM(I35:I36)</f>
        <v>0</v>
      </c>
      <c r="J34" s="51">
        <f t="shared" si="9"/>
        <v>0</v>
      </c>
      <c r="K34" s="51">
        <f t="shared" si="9"/>
        <v>0</v>
      </c>
      <c r="L34" s="51">
        <f t="shared" si="9"/>
        <v>0</v>
      </c>
      <c r="M34" s="51">
        <f t="shared" si="9"/>
        <v>0</v>
      </c>
      <c r="N34" s="51">
        <f t="shared" si="9"/>
        <v>0</v>
      </c>
      <c r="O34" s="51">
        <f t="shared" si="9"/>
        <v>0</v>
      </c>
      <c r="P34" s="51">
        <f t="shared" si="9"/>
        <v>0</v>
      </c>
      <c r="Q34" s="51">
        <f t="shared" si="9"/>
        <v>0</v>
      </c>
      <c r="R34" s="51">
        <f t="shared" si="9"/>
        <v>0</v>
      </c>
      <c r="S34" s="51">
        <f t="shared" si="9"/>
        <v>0</v>
      </c>
      <c r="T34" s="51">
        <f t="shared" si="9"/>
        <v>0</v>
      </c>
      <c r="U34" s="51">
        <f t="shared" si="9"/>
        <v>0</v>
      </c>
      <c r="V34" s="51">
        <f t="shared" si="9"/>
        <v>0</v>
      </c>
      <c r="W34" s="51">
        <f t="shared" si="9"/>
        <v>0</v>
      </c>
      <c r="X34" s="51">
        <f t="shared" si="9"/>
        <v>0</v>
      </c>
      <c r="Y34" s="51">
        <f t="shared" si="9"/>
        <v>0</v>
      </c>
      <c r="Z34" s="51">
        <f t="shared" si="9"/>
        <v>0</v>
      </c>
      <c r="AA34" s="51">
        <f t="shared" si="9"/>
        <v>0</v>
      </c>
      <c r="AC34" s="84">
        <f aca="true" t="shared" si="10" ref="AC34:AL34">SUM(AC35:AC36)</f>
        <v>0</v>
      </c>
      <c r="AD34" s="85">
        <f t="shared" si="10"/>
        <v>0</v>
      </c>
      <c r="AE34" s="85">
        <f t="shared" si="10"/>
        <v>0</v>
      </c>
      <c r="AF34" s="85">
        <f t="shared" si="10"/>
        <v>0</v>
      </c>
      <c r="AG34" s="85">
        <f t="shared" si="10"/>
        <v>0</v>
      </c>
      <c r="AH34" s="85">
        <f t="shared" si="10"/>
        <v>0</v>
      </c>
      <c r="AI34" s="85">
        <f t="shared" si="10"/>
        <v>0</v>
      </c>
      <c r="AJ34" s="85">
        <f t="shared" si="10"/>
        <v>0</v>
      </c>
      <c r="AK34" s="85">
        <f t="shared" si="10"/>
        <v>0</v>
      </c>
      <c r="AL34" s="86">
        <f t="shared" si="10"/>
        <v>0</v>
      </c>
      <c r="AN34" s="211"/>
      <c r="AO34" s="248"/>
      <c r="AP34" s="248"/>
      <c r="AV34" s="211"/>
      <c r="AW34" s="211"/>
      <c r="AX34" s="211"/>
    </row>
    <row r="35" spans="1:50" ht="30">
      <c r="A35" s="21"/>
      <c r="B35" s="8" t="s">
        <v>52</v>
      </c>
      <c r="C35" s="219"/>
      <c r="D35" s="220"/>
      <c r="E35" s="220"/>
      <c r="F35" s="238">
        <f>SUM(C35:E35)</f>
        <v>0</v>
      </c>
      <c r="G35" s="220">
        <v>0</v>
      </c>
      <c r="H35" s="36"/>
      <c r="I35" s="220">
        <v>0</v>
      </c>
      <c r="J35" s="220">
        <v>0</v>
      </c>
      <c r="K35" s="220"/>
      <c r="L35" s="220"/>
      <c r="M35" s="220">
        <v>0</v>
      </c>
      <c r="N35" s="256">
        <f>SUM(K35:M35)</f>
        <v>0</v>
      </c>
      <c r="O35" s="220"/>
      <c r="P35" s="220">
        <v>0</v>
      </c>
      <c r="Q35" s="220">
        <v>0</v>
      </c>
      <c r="R35" s="220"/>
      <c r="S35" s="220"/>
      <c r="T35" s="220">
        <v>0</v>
      </c>
      <c r="U35" s="238">
        <f>SUM(R35:T35)</f>
        <v>0</v>
      </c>
      <c r="V35" s="220">
        <v>0</v>
      </c>
      <c r="W35" s="220">
        <v>0</v>
      </c>
      <c r="X35" s="220">
        <v>0</v>
      </c>
      <c r="Y35" s="238">
        <f>SUM(V35:X35)</f>
        <v>0</v>
      </c>
      <c r="Z35" s="220">
        <v>0</v>
      </c>
      <c r="AA35" s="257">
        <v>0</v>
      </c>
      <c r="AC35" s="75"/>
      <c r="AD35" s="76"/>
      <c r="AE35" s="76"/>
      <c r="AF35" s="76"/>
      <c r="AG35" s="76"/>
      <c r="AH35" s="76"/>
      <c r="AI35" s="76"/>
      <c r="AJ35" s="76"/>
      <c r="AK35" s="76"/>
      <c r="AL35" s="77"/>
      <c r="AN35" s="211"/>
      <c r="AO35" s="248"/>
      <c r="AP35" s="248"/>
      <c r="AV35" s="211"/>
      <c r="AW35" s="211"/>
      <c r="AX35" s="211"/>
    </row>
    <row r="36" spans="1:50" ht="45.75" thickBot="1">
      <c r="A36" s="19"/>
      <c r="B36" s="29" t="s">
        <v>53</v>
      </c>
      <c r="C36" s="234"/>
      <c r="D36" s="235"/>
      <c r="E36" s="235"/>
      <c r="F36" s="236">
        <f>SUM(C36:E36)</f>
        <v>0</v>
      </c>
      <c r="G36" s="235">
        <v>0</v>
      </c>
      <c r="H36" s="39"/>
      <c r="I36" s="235">
        <v>0</v>
      </c>
      <c r="J36" s="235">
        <v>0</v>
      </c>
      <c r="K36" s="235"/>
      <c r="L36" s="235"/>
      <c r="M36" s="235">
        <v>0</v>
      </c>
      <c r="N36" s="263">
        <f>SUM(K36:M36)</f>
        <v>0</v>
      </c>
      <c r="O36" s="235"/>
      <c r="P36" s="235">
        <v>0</v>
      </c>
      <c r="Q36" s="235">
        <v>0</v>
      </c>
      <c r="R36" s="235"/>
      <c r="S36" s="235"/>
      <c r="T36" s="235">
        <v>0</v>
      </c>
      <c r="U36" s="236">
        <f>SUM(R36:T36)</f>
        <v>0</v>
      </c>
      <c r="V36" s="235">
        <v>0</v>
      </c>
      <c r="W36" s="235">
        <v>0</v>
      </c>
      <c r="X36" s="235">
        <v>0</v>
      </c>
      <c r="Y36" s="236">
        <f>SUM(V36:X36)</f>
        <v>0</v>
      </c>
      <c r="Z36" s="235">
        <v>0</v>
      </c>
      <c r="AA36" s="264">
        <v>0</v>
      </c>
      <c r="AC36" s="103"/>
      <c r="AD36" s="104"/>
      <c r="AE36" s="104"/>
      <c r="AF36" s="104"/>
      <c r="AG36" s="104"/>
      <c r="AH36" s="104"/>
      <c r="AI36" s="104"/>
      <c r="AJ36" s="104"/>
      <c r="AK36" s="104"/>
      <c r="AL36" s="105"/>
      <c r="AN36" s="211"/>
      <c r="AO36" s="248"/>
      <c r="AP36" s="248"/>
      <c r="AV36" s="211"/>
      <c r="AW36" s="211"/>
      <c r="AX36" s="211"/>
    </row>
    <row r="37" spans="1:50" ht="15.75" thickBot="1">
      <c r="A37" s="13" t="s">
        <v>54</v>
      </c>
      <c r="B37" s="3" t="s">
        <v>5</v>
      </c>
      <c r="C37" s="239">
        <v>9</v>
      </c>
      <c r="D37" s="240">
        <v>2</v>
      </c>
      <c r="E37" s="240"/>
      <c r="F37" s="241">
        <f>SUM(C37:E37)</f>
        <v>11</v>
      </c>
      <c r="G37" s="240">
        <v>8</v>
      </c>
      <c r="H37" s="37"/>
      <c r="I37" s="240">
        <v>52649.130580000005</v>
      </c>
      <c r="J37" s="240">
        <v>39585.696464</v>
      </c>
      <c r="K37" s="240">
        <v>52507.79808000001</v>
      </c>
      <c r="L37" s="240">
        <v>141.33249999999998</v>
      </c>
      <c r="M37" s="240">
        <v>0</v>
      </c>
      <c r="N37" s="274">
        <f>SUM(K37:M37)</f>
        <v>52649.130580000005</v>
      </c>
      <c r="O37" s="240">
        <v>39585.696464</v>
      </c>
      <c r="P37" s="240">
        <v>25271.780000000002</v>
      </c>
      <c r="Q37" s="240">
        <v>7587.958217055595</v>
      </c>
      <c r="R37" s="240">
        <v>0</v>
      </c>
      <c r="S37" s="240">
        <v>574.57</v>
      </c>
      <c r="T37" s="240">
        <v>0</v>
      </c>
      <c r="U37" s="241">
        <f>SUM(R37:T37)</f>
        <v>574.57</v>
      </c>
      <c r="V37" s="240">
        <v>0</v>
      </c>
      <c r="W37" s="240">
        <v>114.91399999999999</v>
      </c>
      <c r="X37" s="240">
        <v>0</v>
      </c>
      <c r="Y37" s="241">
        <f>SUM(V37:X37)</f>
        <v>114.91399999999999</v>
      </c>
      <c r="Z37" s="240">
        <v>3627.1976458000004</v>
      </c>
      <c r="AA37" s="275">
        <v>1247.5416458</v>
      </c>
      <c r="AC37" s="87"/>
      <c r="AD37" s="88"/>
      <c r="AE37" s="88"/>
      <c r="AF37" s="88"/>
      <c r="AG37" s="88"/>
      <c r="AH37" s="88"/>
      <c r="AI37" s="88"/>
      <c r="AJ37" s="88"/>
      <c r="AK37" s="88"/>
      <c r="AL37" s="89"/>
      <c r="AN37" s="211"/>
      <c r="AO37" s="248"/>
      <c r="AP37" s="248"/>
      <c r="AV37" s="211"/>
      <c r="AW37" s="211"/>
      <c r="AX37" s="211"/>
    </row>
    <row r="38" spans="1:50" ht="26.25" thickBot="1">
      <c r="A38" s="13" t="s">
        <v>55</v>
      </c>
      <c r="B38" s="3" t="s">
        <v>56</v>
      </c>
      <c r="C38" s="223">
        <v>41</v>
      </c>
      <c r="D38" s="224">
        <v>49</v>
      </c>
      <c r="E38" s="224"/>
      <c r="F38" s="237">
        <f>SUM(C38:E38)</f>
        <v>90</v>
      </c>
      <c r="G38" s="224">
        <v>105</v>
      </c>
      <c r="H38" s="38"/>
      <c r="I38" s="224">
        <v>648155.8924909098</v>
      </c>
      <c r="J38" s="224">
        <v>430005.82150797505</v>
      </c>
      <c r="K38" s="224">
        <v>611915.4457729098</v>
      </c>
      <c r="L38" s="224">
        <v>36240.44671800001</v>
      </c>
      <c r="M38" s="224">
        <v>0</v>
      </c>
      <c r="N38" s="261">
        <f>SUM(K38:M38)</f>
        <v>648155.8924909098</v>
      </c>
      <c r="O38" s="224">
        <v>430005.82150797505</v>
      </c>
      <c r="P38" s="224">
        <v>457864.8599999998</v>
      </c>
      <c r="Q38" s="224">
        <v>157279.32695698537</v>
      </c>
      <c r="R38" s="224">
        <v>52995.28</v>
      </c>
      <c r="S38" s="224">
        <v>0</v>
      </c>
      <c r="T38" s="224">
        <v>0</v>
      </c>
      <c r="U38" s="237">
        <f>SUM(R38:T38)</f>
        <v>52995.28</v>
      </c>
      <c r="V38" s="224">
        <v>8133.5952499999985</v>
      </c>
      <c r="W38" s="224">
        <v>0</v>
      </c>
      <c r="X38" s="224">
        <v>0</v>
      </c>
      <c r="Y38" s="237">
        <f>SUM(V38:X38)</f>
        <v>8133.5952499999985</v>
      </c>
      <c r="Z38" s="224">
        <v>507971.020225605</v>
      </c>
      <c r="AA38" s="262">
        <v>13109.335475604981</v>
      </c>
      <c r="AC38" s="81"/>
      <c r="AD38" s="82"/>
      <c r="AE38" s="82"/>
      <c r="AF38" s="82"/>
      <c r="AG38" s="82"/>
      <c r="AH38" s="82"/>
      <c r="AI38" s="82"/>
      <c r="AJ38" s="82"/>
      <c r="AK38" s="82"/>
      <c r="AL38" s="83"/>
      <c r="AN38" s="211"/>
      <c r="AO38" s="248"/>
      <c r="AP38" s="248"/>
      <c r="AV38" s="211"/>
      <c r="AW38" s="211"/>
      <c r="AX38" s="211"/>
    </row>
    <row r="39" spans="1:50" ht="15.75" thickBot="1">
      <c r="A39" s="13" t="s">
        <v>57</v>
      </c>
      <c r="B39" s="3" t="s">
        <v>6</v>
      </c>
      <c r="C39" s="223">
        <v>5</v>
      </c>
      <c r="D39" s="224">
        <v>0</v>
      </c>
      <c r="E39" s="224"/>
      <c r="F39" s="237">
        <f>SUM(C39:E39)</f>
        <v>5</v>
      </c>
      <c r="G39" s="224">
        <v>3</v>
      </c>
      <c r="H39" s="38"/>
      <c r="I39" s="224">
        <v>155014.89383690996</v>
      </c>
      <c r="J39" s="224">
        <v>139077.22086801377</v>
      </c>
      <c r="K39" s="224">
        <v>155014.89383690996</v>
      </c>
      <c r="L39" s="224">
        <v>0</v>
      </c>
      <c r="M39" s="224">
        <v>0</v>
      </c>
      <c r="N39" s="261">
        <f>SUM(K39:M39)</f>
        <v>155014.89383690996</v>
      </c>
      <c r="O39" s="224">
        <v>139077.22086801377</v>
      </c>
      <c r="P39" s="224">
        <v>128253.79000000005</v>
      </c>
      <c r="Q39" s="224">
        <v>12845.901523110522</v>
      </c>
      <c r="R39" s="224">
        <v>0</v>
      </c>
      <c r="S39" s="224">
        <v>0</v>
      </c>
      <c r="T39" s="224">
        <v>0</v>
      </c>
      <c r="U39" s="237">
        <f>SUM(R39:T39)</f>
        <v>0</v>
      </c>
      <c r="V39" s="224">
        <v>0</v>
      </c>
      <c r="W39" s="224">
        <v>0</v>
      </c>
      <c r="X39" s="224">
        <v>0</v>
      </c>
      <c r="Y39" s="237">
        <f>SUM(V39:X39)</f>
        <v>0</v>
      </c>
      <c r="Z39" s="224">
        <v>302.86818040901716</v>
      </c>
      <c r="AA39" s="262">
        <v>302.86818040901716</v>
      </c>
      <c r="AC39" s="81"/>
      <c r="AD39" s="82"/>
      <c r="AE39" s="82"/>
      <c r="AF39" s="82"/>
      <c r="AG39" s="82"/>
      <c r="AH39" s="82"/>
      <c r="AI39" s="82"/>
      <c r="AJ39" s="82"/>
      <c r="AK39" s="82"/>
      <c r="AL39" s="83"/>
      <c r="AN39" s="211"/>
      <c r="AO39" s="248"/>
      <c r="AP39" s="248"/>
      <c r="AV39" s="211"/>
      <c r="AW39" s="211"/>
      <c r="AX39" s="211"/>
    </row>
    <row r="40" spans="1:50" ht="15.75" thickBot="1">
      <c r="A40" s="13" t="s">
        <v>58</v>
      </c>
      <c r="B40" s="3" t="s">
        <v>7</v>
      </c>
      <c r="C40" s="61">
        <v>0</v>
      </c>
      <c r="D40" s="61">
        <v>0</v>
      </c>
      <c r="E40" s="61">
        <f>SUM(E41:E43)</f>
        <v>0</v>
      </c>
      <c r="F40" s="47">
        <f>SUM(F41:F43)</f>
        <v>0</v>
      </c>
      <c r="G40" s="47">
        <v>0</v>
      </c>
      <c r="H40" s="38"/>
      <c r="I40" s="47">
        <v>0</v>
      </c>
      <c r="J40" s="47">
        <v>0</v>
      </c>
      <c r="K40" s="47">
        <v>0</v>
      </c>
      <c r="L40" s="47">
        <v>0</v>
      </c>
      <c r="M40" s="47">
        <f aca="true" t="shared" si="11" ref="I40:AA40">SUM(M41:M43)</f>
        <v>0</v>
      </c>
      <c r="N40" s="47">
        <f t="shared" si="11"/>
        <v>0</v>
      </c>
      <c r="O40" s="47">
        <v>0</v>
      </c>
      <c r="P40" s="47">
        <v>0</v>
      </c>
      <c r="Q40" s="47">
        <v>0</v>
      </c>
      <c r="R40" s="47">
        <f t="shared" si="11"/>
        <v>0</v>
      </c>
      <c r="S40" s="47">
        <f t="shared" si="11"/>
        <v>0</v>
      </c>
      <c r="T40" s="47">
        <f t="shared" si="11"/>
        <v>0</v>
      </c>
      <c r="U40" s="47">
        <f t="shared" si="11"/>
        <v>0</v>
      </c>
      <c r="V40" s="47">
        <f t="shared" si="11"/>
        <v>0</v>
      </c>
      <c r="W40" s="47">
        <f t="shared" si="11"/>
        <v>0</v>
      </c>
      <c r="X40" s="47">
        <f t="shared" si="11"/>
        <v>0</v>
      </c>
      <c r="Y40" s="47">
        <f t="shared" si="11"/>
        <v>0</v>
      </c>
      <c r="Z40" s="47">
        <v>0</v>
      </c>
      <c r="AA40" s="47">
        <v>0</v>
      </c>
      <c r="AC40" s="60">
        <f aca="true" t="shared" si="12" ref="AC40:AL40">SUM(AC41:AC43)</f>
        <v>0</v>
      </c>
      <c r="AD40" s="61">
        <f t="shared" si="12"/>
        <v>0</v>
      </c>
      <c r="AE40" s="61">
        <f t="shared" si="12"/>
        <v>0</v>
      </c>
      <c r="AF40" s="61">
        <f t="shared" si="12"/>
        <v>0</v>
      </c>
      <c r="AG40" s="61">
        <f t="shared" si="12"/>
        <v>0</v>
      </c>
      <c r="AH40" s="61">
        <f t="shared" si="12"/>
        <v>0</v>
      </c>
      <c r="AI40" s="61">
        <f t="shared" si="12"/>
        <v>0</v>
      </c>
      <c r="AJ40" s="61">
        <f t="shared" si="12"/>
        <v>0</v>
      </c>
      <c r="AK40" s="61">
        <f t="shared" si="12"/>
        <v>0</v>
      </c>
      <c r="AL40" s="62">
        <f t="shared" si="12"/>
        <v>0</v>
      </c>
      <c r="AN40" s="211"/>
      <c r="AO40" s="248"/>
      <c r="AP40" s="248"/>
      <c r="AV40" s="211"/>
      <c r="AW40" s="211"/>
      <c r="AX40" s="211"/>
    </row>
    <row r="41" spans="1:50" ht="30">
      <c r="A41" s="17"/>
      <c r="B41" s="9" t="s">
        <v>59</v>
      </c>
      <c r="C41" s="242"/>
      <c r="D41" s="93"/>
      <c r="E41" s="93"/>
      <c r="F41" s="54">
        <f>SUM(C41:E41)</f>
        <v>0</v>
      </c>
      <c r="G41" s="93">
        <v>0</v>
      </c>
      <c r="H41" s="36"/>
      <c r="I41" s="93">
        <v>0</v>
      </c>
      <c r="J41" s="93">
        <v>0</v>
      </c>
      <c r="K41" s="93"/>
      <c r="L41" s="93"/>
      <c r="M41" s="93">
        <v>0</v>
      </c>
      <c r="N41" s="57">
        <f>SUM(K41:M41)</f>
        <v>0</v>
      </c>
      <c r="O41" s="93"/>
      <c r="P41" s="93">
        <v>0</v>
      </c>
      <c r="Q41" s="93">
        <v>0</v>
      </c>
      <c r="R41" s="93">
        <v>0</v>
      </c>
      <c r="S41" s="93">
        <v>0</v>
      </c>
      <c r="T41" s="93">
        <v>0</v>
      </c>
      <c r="U41" s="54">
        <f>SUM(R41:T41)</f>
        <v>0</v>
      </c>
      <c r="V41" s="93">
        <v>0</v>
      </c>
      <c r="W41" s="93">
        <v>0</v>
      </c>
      <c r="X41" s="93">
        <v>0</v>
      </c>
      <c r="Y41" s="54">
        <f>SUM(V41:X41)</f>
        <v>0</v>
      </c>
      <c r="Z41" s="93">
        <v>0</v>
      </c>
      <c r="AA41" s="94">
        <v>0</v>
      </c>
      <c r="AC41" s="92"/>
      <c r="AD41" s="93"/>
      <c r="AE41" s="93"/>
      <c r="AF41" s="93"/>
      <c r="AG41" s="93"/>
      <c r="AH41" s="93"/>
      <c r="AI41" s="93"/>
      <c r="AJ41" s="93"/>
      <c r="AK41" s="93"/>
      <c r="AL41" s="94"/>
      <c r="AN41" s="211"/>
      <c r="AO41" s="248"/>
      <c r="AP41" s="248"/>
      <c r="AV41" s="211"/>
      <c r="AW41" s="211"/>
      <c r="AX41" s="211"/>
    </row>
    <row r="42" spans="1:50" ht="30">
      <c r="A42" s="18"/>
      <c r="B42" s="7" t="s">
        <v>60</v>
      </c>
      <c r="C42" s="225"/>
      <c r="D42" s="226"/>
      <c r="E42" s="226"/>
      <c r="F42" s="243">
        <f>SUM(C42:E42)</f>
        <v>0</v>
      </c>
      <c r="G42" s="226">
        <v>0</v>
      </c>
      <c r="H42" s="96"/>
      <c r="I42" s="226">
        <v>0</v>
      </c>
      <c r="J42" s="226">
        <v>0</v>
      </c>
      <c r="K42" s="226"/>
      <c r="L42" s="226"/>
      <c r="M42" s="226">
        <v>0</v>
      </c>
      <c r="N42" s="265">
        <f>SUM(K42:M42)</f>
        <v>0</v>
      </c>
      <c r="O42" s="226"/>
      <c r="P42" s="226">
        <v>0</v>
      </c>
      <c r="Q42" s="226">
        <v>0</v>
      </c>
      <c r="R42" s="226">
        <v>0</v>
      </c>
      <c r="S42" s="226">
        <v>0</v>
      </c>
      <c r="T42" s="226">
        <v>0</v>
      </c>
      <c r="U42" s="243">
        <f>SUM(R42:T42)</f>
        <v>0</v>
      </c>
      <c r="V42" s="226">
        <v>0</v>
      </c>
      <c r="W42" s="226">
        <v>0</v>
      </c>
      <c r="X42" s="226">
        <v>0</v>
      </c>
      <c r="Y42" s="243">
        <f>SUM(V42:X42)</f>
        <v>0</v>
      </c>
      <c r="Z42" s="226">
        <v>0</v>
      </c>
      <c r="AA42" s="266">
        <v>0</v>
      </c>
      <c r="AC42" s="97"/>
      <c r="AD42" s="98"/>
      <c r="AE42" s="98"/>
      <c r="AF42" s="98"/>
      <c r="AG42" s="98"/>
      <c r="AH42" s="98"/>
      <c r="AI42" s="98"/>
      <c r="AJ42" s="98"/>
      <c r="AK42" s="98"/>
      <c r="AL42" s="99"/>
      <c r="AN42" s="211"/>
      <c r="AO42" s="248"/>
      <c r="AP42" s="248"/>
      <c r="AV42" s="211"/>
      <c r="AW42" s="211"/>
      <c r="AX42" s="211"/>
    </row>
    <row r="43" spans="1:50" ht="15.75" thickBot="1">
      <c r="A43" s="19"/>
      <c r="B43" s="31" t="s">
        <v>61</v>
      </c>
      <c r="C43" s="227"/>
      <c r="D43" s="228"/>
      <c r="E43" s="228"/>
      <c r="F43" s="244">
        <f>SUM(C43:E43)</f>
        <v>0</v>
      </c>
      <c r="G43" s="228">
        <v>0</v>
      </c>
      <c r="H43" s="35"/>
      <c r="I43" s="228">
        <v>0</v>
      </c>
      <c r="J43" s="228">
        <v>0</v>
      </c>
      <c r="K43" s="228"/>
      <c r="L43" s="228"/>
      <c r="M43" s="228">
        <v>0</v>
      </c>
      <c r="N43" s="267">
        <f>SUM(K43:M43)</f>
        <v>0</v>
      </c>
      <c r="O43" s="228"/>
      <c r="P43" s="228">
        <v>0</v>
      </c>
      <c r="Q43" s="228">
        <v>0</v>
      </c>
      <c r="R43" s="228">
        <v>0</v>
      </c>
      <c r="S43" s="228">
        <v>0</v>
      </c>
      <c r="T43" s="228">
        <v>0</v>
      </c>
      <c r="U43" s="244">
        <f>SUM(R43:T43)</f>
        <v>0</v>
      </c>
      <c r="V43" s="228">
        <v>0</v>
      </c>
      <c r="W43" s="228">
        <v>0</v>
      </c>
      <c r="X43" s="228">
        <v>0</v>
      </c>
      <c r="Y43" s="244">
        <f>SUM(V43:X43)</f>
        <v>0</v>
      </c>
      <c r="Z43" s="228">
        <v>0</v>
      </c>
      <c r="AA43" s="268">
        <v>0</v>
      </c>
      <c r="AC43" s="95"/>
      <c r="AD43" s="90"/>
      <c r="AE43" s="90"/>
      <c r="AF43" s="90"/>
      <c r="AG43" s="90"/>
      <c r="AH43" s="90"/>
      <c r="AI43" s="90"/>
      <c r="AJ43" s="90"/>
      <c r="AK43" s="90"/>
      <c r="AL43" s="91"/>
      <c r="AN43" s="211"/>
      <c r="AO43" s="248"/>
      <c r="AP43" s="248"/>
      <c r="AV43" s="211"/>
      <c r="AW43" s="211"/>
      <c r="AX43" s="211"/>
    </row>
    <row r="44" spans="1:50" ht="15.75" thickBot="1">
      <c r="A44" s="13" t="s">
        <v>62</v>
      </c>
      <c r="B44" s="3" t="s">
        <v>8</v>
      </c>
      <c r="C44" s="223"/>
      <c r="D44" s="224"/>
      <c r="E44" s="224"/>
      <c r="F44" s="237">
        <f>SUM(C44:E44)</f>
        <v>0</v>
      </c>
      <c r="G44" s="224">
        <v>0</v>
      </c>
      <c r="H44" s="38"/>
      <c r="I44" s="224">
        <v>0</v>
      </c>
      <c r="J44" s="224">
        <v>0</v>
      </c>
      <c r="K44" s="224"/>
      <c r="L44" s="224"/>
      <c r="M44" s="224">
        <v>0</v>
      </c>
      <c r="N44" s="261">
        <f>SUM(K44:M44)</f>
        <v>0</v>
      </c>
      <c r="O44" s="224"/>
      <c r="P44" s="224">
        <v>0</v>
      </c>
      <c r="Q44" s="224">
        <v>0</v>
      </c>
      <c r="R44" s="224">
        <v>0</v>
      </c>
      <c r="S44" s="224">
        <v>0</v>
      </c>
      <c r="T44" s="224">
        <v>0</v>
      </c>
      <c r="U44" s="237">
        <f>SUM(R44:T44)</f>
        <v>0</v>
      </c>
      <c r="V44" s="224">
        <v>0</v>
      </c>
      <c r="W44" s="224">
        <v>0</v>
      </c>
      <c r="X44" s="224">
        <v>0</v>
      </c>
      <c r="Y44" s="237">
        <f>SUM(V44:X44)</f>
        <v>0</v>
      </c>
      <c r="Z44" s="224">
        <v>0</v>
      </c>
      <c r="AA44" s="262">
        <v>0</v>
      </c>
      <c r="AC44" s="81"/>
      <c r="AD44" s="82"/>
      <c r="AE44" s="82"/>
      <c r="AF44" s="82"/>
      <c r="AG44" s="82"/>
      <c r="AH44" s="82"/>
      <c r="AI44" s="82"/>
      <c r="AJ44" s="82"/>
      <c r="AK44" s="82"/>
      <c r="AL44" s="83"/>
      <c r="AN44" s="211"/>
      <c r="AO44" s="248"/>
      <c r="AP44" s="248"/>
      <c r="AV44" s="211"/>
      <c r="AW44" s="211"/>
      <c r="AX44" s="211"/>
    </row>
    <row r="45" spans="1:50" ht="39" thickBot="1">
      <c r="A45" s="13" t="s">
        <v>63</v>
      </c>
      <c r="B45" s="3" t="s">
        <v>64</v>
      </c>
      <c r="C45" s="24">
        <f>SUM(C46:C48)</f>
        <v>28</v>
      </c>
      <c r="D45" s="24">
        <f>SUM(D46:D48)</f>
        <v>28</v>
      </c>
      <c r="E45" s="24">
        <f>SUM(E46:E48)</f>
        <v>0</v>
      </c>
      <c r="F45" s="24">
        <f>SUM(F46:F48)</f>
        <v>56</v>
      </c>
      <c r="G45" s="24">
        <f>SUM(G46:G48)</f>
        <v>50</v>
      </c>
      <c r="H45" s="38"/>
      <c r="I45" s="24">
        <f aca="true" t="shared" si="13" ref="I45:AA45">SUM(I46:I48)</f>
        <v>231454.34587500006</v>
      </c>
      <c r="J45" s="24">
        <f t="shared" si="13"/>
        <v>133703.64872000003</v>
      </c>
      <c r="K45" s="24">
        <f t="shared" si="13"/>
        <v>189753.77347500005</v>
      </c>
      <c r="L45" s="24">
        <f t="shared" si="13"/>
        <v>3156.4224000000004</v>
      </c>
      <c r="M45" s="24">
        <f t="shared" si="13"/>
        <v>0</v>
      </c>
      <c r="N45" s="24">
        <f t="shared" si="13"/>
        <v>192910.1958750001</v>
      </c>
      <c r="O45" s="24">
        <f t="shared" si="13"/>
        <v>99104.48734000004</v>
      </c>
      <c r="P45" s="24">
        <f t="shared" si="13"/>
        <v>149385.56000000008</v>
      </c>
      <c r="Q45" s="24">
        <f t="shared" si="13"/>
        <v>80013.12956330978</v>
      </c>
      <c r="R45" s="24">
        <f t="shared" si="13"/>
        <v>0</v>
      </c>
      <c r="S45" s="24">
        <f t="shared" si="13"/>
        <v>0</v>
      </c>
      <c r="T45" s="24">
        <f t="shared" si="13"/>
        <v>0</v>
      </c>
      <c r="U45" s="24">
        <f t="shared" si="13"/>
        <v>0</v>
      </c>
      <c r="V45" s="24">
        <f t="shared" si="13"/>
        <v>0</v>
      </c>
      <c r="W45" s="24">
        <f t="shared" si="13"/>
        <v>0</v>
      </c>
      <c r="X45" s="24">
        <f t="shared" si="13"/>
        <v>0</v>
      </c>
      <c r="Y45" s="24">
        <f t="shared" si="13"/>
        <v>0</v>
      </c>
      <c r="Z45" s="24">
        <f t="shared" si="13"/>
        <v>1332.5333034500018</v>
      </c>
      <c r="AA45" s="24">
        <f t="shared" si="13"/>
        <v>1332.5333034500018</v>
      </c>
      <c r="AC45" s="84">
        <f aca="true" t="shared" si="14" ref="AC45:AL45">SUM(AC46:AC48)</f>
        <v>0</v>
      </c>
      <c r="AD45" s="85">
        <f t="shared" si="14"/>
        <v>0</v>
      </c>
      <c r="AE45" s="85">
        <f t="shared" si="14"/>
        <v>0</v>
      </c>
      <c r="AF45" s="85">
        <f t="shared" si="14"/>
        <v>0</v>
      </c>
      <c r="AG45" s="85">
        <f t="shared" si="14"/>
        <v>0</v>
      </c>
      <c r="AH45" s="85">
        <f t="shared" si="14"/>
        <v>0</v>
      </c>
      <c r="AI45" s="85">
        <f t="shared" si="14"/>
        <v>0</v>
      </c>
      <c r="AJ45" s="85">
        <f t="shared" si="14"/>
        <v>0</v>
      </c>
      <c r="AK45" s="85">
        <f t="shared" si="14"/>
        <v>0</v>
      </c>
      <c r="AL45" s="86">
        <f t="shared" si="14"/>
        <v>0</v>
      </c>
      <c r="AN45" s="211"/>
      <c r="AO45" s="248"/>
      <c r="AP45" s="248"/>
      <c r="AV45" s="211"/>
      <c r="AW45" s="211"/>
      <c r="AX45" s="211"/>
    </row>
    <row r="46" spans="1:50" ht="15">
      <c r="A46" s="17"/>
      <c r="B46" s="10" t="s">
        <v>65</v>
      </c>
      <c r="C46" s="231"/>
      <c r="D46" s="232"/>
      <c r="E46" s="232"/>
      <c r="F46" s="233">
        <f>SUM(C46:E46)</f>
        <v>0</v>
      </c>
      <c r="G46" s="232">
        <v>0</v>
      </c>
      <c r="H46" s="36"/>
      <c r="I46" s="232">
        <v>0</v>
      </c>
      <c r="J46" s="232">
        <v>0</v>
      </c>
      <c r="K46" s="232"/>
      <c r="L46" s="232"/>
      <c r="M46" s="232">
        <v>0</v>
      </c>
      <c r="N46" s="272">
        <f>SUM(K46:M46)</f>
        <v>0</v>
      </c>
      <c r="O46" s="232"/>
      <c r="P46" s="232">
        <v>0</v>
      </c>
      <c r="Q46" s="232">
        <v>0</v>
      </c>
      <c r="R46" s="232">
        <v>0</v>
      </c>
      <c r="S46" s="232">
        <v>0</v>
      </c>
      <c r="T46" s="232">
        <v>0</v>
      </c>
      <c r="U46" s="233">
        <f>SUM(R46:T46)</f>
        <v>0</v>
      </c>
      <c r="V46" s="232">
        <v>0</v>
      </c>
      <c r="W46" s="232">
        <v>0</v>
      </c>
      <c r="X46" s="232">
        <v>0</v>
      </c>
      <c r="Y46" s="233">
        <f>SUM(V46:X46)</f>
        <v>0</v>
      </c>
      <c r="Z46" s="232">
        <v>0</v>
      </c>
      <c r="AA46" s="273">
        <v>0</v>
      </c>
      <c r="AC46" s="100"/>
      <c r="AD46" s="101"/>
      <c r="AE46" s="101"/>
      <c r="AF46" s="101"/>
      <c r="AG46" s="101"/>
      <c r="AH46" s="101"/>
      <c r="AI46" s="101"/>
      <c r="AJ46" s="101"/>
      <c r="AK46" s="101"/>
      <c r="AL46" s="102"/>
      <c r="AN46" s="211"/>
      <c r="AO46" s="248"/>
      <c r="AP46" s="248"/>
      <c r="AV46" s="211"/>
      <c r="AW46" s="211"/>
      <c r="AX46" s="211"/>
    </row>
    <row r="47" spans="1:50" ht="15">
      <c r="A47" s="18"/>
      <c r="B47" s="32" t="s">
        <v>66</v>
      </c>
      <c r="C47" s="214">
        <v>5</v>
      </c>
      <c r="D47" s="215">
        <v>0</v>
      </c>
      <c r="E47" s="215"/>
      <c r="F47" s="245">
        <f>SUM(C47:E47)</f>
        <v>5</v>
      </c>
      <c r="G47" s="215">
        <v>3</v>
      </c>
      <c r="H47" s="96"/>
      <c r="I47" s="215">
        <v>32625.495158749996</v>
      </c>
      <c r="J47" s="215">
        <v>1789.64</v>
      </c>
      <c r="K47" s="215">
        <v>32625.495158749996</v>
      </c>
      <c r="L47" s="215">
        <v>0</v>
      </c>
      <c r="M47" s="215">
        <v>0</v>
      </c>
      <c r="N47" s="251">
        <f>SUM(K47:M47)</f>
        <v>32625.495158749996</v>
      </c>
      <c r="O47" s="215">
        <v>1789.63862</v>
      </c>
      <c r="P47" s="215">
        <v>31169.419999999995</v>
      </c>
      <c r="Q47" s="215">
        <v>29379.781379999993</v>
      </c>
      <c r="R47" s="215">
        <v>0</v>
      </c>
      <c r="S47" s="215">
        <v>0</v>
      </c>
      <c r="T47" s="215">
        <v>0</v>
      </c>
      <c r="U47" s="245">
        <f>SUM(R47:T47)</f>
        <v>0</v>
      </c>
      <c r="V47" s="215">
        <v>0</v>
      </c>
      <c r="W47" s="215">
        <v>0</v>
      </c>
      <c r="X47" s="215">
        <v>0</v>
      </c>
      <c r="Y47" s="245">
        <f>SUM(V47:X47)</f>
        <v>0</v>
      </c>
      <c r="Z47" s="215">
        <v>88.89343368749951</v>
      </c>
      <c r="AA47" s="252">
        <v>88.89343368749951</v>
      </c>
      <c r="AC47" s="66"/>
      <c r="AD47" s="67"/>
      <c r="AE47" s="67"/>
      <c r="AF47" s="67"/>
      <c r="AG47" s="67"/>
      <c r="AH47" s="67"/>
      <c r="AI47" s="67"/>
      <c r="AJ47" s="67"/>
      <c r="AK47" s="67"/>
      <c r="AL47" s="68"/>
      <c r="AN47" s="211"/>
      <c r="AO47" s="248"/>
      <c r="AP47" s="248"/>
      <c r="AV47" s="211"/>
      <c r="AW47" s="211"/>
      <c r="AX47" s="211"/>
    </row>
    <row r="48" spans="1:50" ht="15.75" thickBot="1">
      <c r="A48" s="19"/>
      <c r="B48" s="11" t="s">
        <v>67</v>
      </c>
      <c r="C48" s="227">
        <v>23</v>
      </c>
      <c r="D48" s="228">
        <v>28</v>
      </c>
      <c r="E48" s="228"/>
      <c r="F48" s="244">
        <f>SUM(C48:E48)</f>
        <v>51</v>
      </c>
      <c r="G48" s="228">
        <v>47</v>
      </c>
      <c r="H48" s="96"/>
      <c r="I48" s="228">
        <v>198828.85071625008</v>
      </c>
      <c r="J48" s="228">
        <v>131914.00872</v>
      </c>
      <c r="K48" s="228">
        <v>157128.27831625007</v>
      </c>
      <c r="L48" s="228">
        <v>3156.4224000000004</v>
      </c>
      <c r="M48" s="228">
        <v>0</v>
      </c>
      <c r="N48" s="267">
        <f>SUM(K48:M48)</f>
        <v>160284.70071625008</v>
      </c>
      <c r="O48" s="228">
        <v>97314.84872000004</v>
      </c>
      <c r="P48" s="228">
        <v>118216.1400000001</v>
      </c>
      <c r="Q48" s="228">
        <v>50633.34818330979</v>
      </c>
      <c r="R48" s="228">
        <v>0</v>
      </c>
      <c r="S48" s="228">
        <v>0</v>
      </c>
      <c r="T48" s="228">
        <v>0</v>
      </c>
      <c r="U48" s="244">
        <f>SUM(R48:T48)</f>
        <v>0</v>
      </c>
      <c r="V48" s="228">
        <v>0</v>
      </c>
      <c r="W48" s="228">
        <v>0</v>
      </c>
      <c r="X48" s="228">
        <v>0</v>
      </c>
      <c r="Y48" s="244">
        <f>SUM(V48:X48)</f>
        <v>0</v>
      </c>
      <c r="Z48" s="228">
        <v>1243.6398697625023</v>
      </c>
      <c r="AA48" s="268">
        <v>1243.6398697625023</v>
      </c>
      <c r="AC48" s="95"/>
      <c r="AD48" s="90"/>
      <c r="AE48" s="90"/>
      <c r="AF48" s="90"/>
      <c r="AG48" s="90"/>
      <c r="AH48" s="90"/>
      <c r="AI48" s="90"/>
      <c r="AJ48" s="90"/>
      <c r="AK48" s="90"/>
      <c r="AL48" s="91"/>
      <c r="AN48" s="211"/>
      <c r="AO48" s="248"/>
      <c r="AP48" s="248"/>
      <c r="AV48" s="211"/>
      <c r="AW48" s="211"/>
      <c r="AX48" s="211"/>
    </row>
    <row r="49" spans="1:50" ht="15.75" thickBot="1">
      <c r="A49" s="13" t="s">
        <v>68</v>
      </c>
      <c r="B49" s="3" t="s">
        <v>9</v>
      </c>
      <c r="C49" s="239">
        <v>0</v>
      </c>
      <c r="D49" s="240">
        <v>0</v>
      </c>
      <c r="E49" s="240"/>
      <c r="F49" s="241">
        <f>SUM(C49:E49)</f>
        <v>0</v>
      </c>
      <c r="G49" s="240">
        <v>0</v>
      </c>
      <c r="H49" s="96"/>
      <c r="I49" s="240">
        <v>0</v>
      </c>
      <c r="J49" s="240">
        <v>0</v>
      </c>
      <c r="K49" s="240">
        <v>0</v>
      </c>
      <c r="L49" s="240">
        <v>0</v>
      </c>
      <c r="M49" s="240">
        <v>0</v>
      </c>
      <c r="N49" s="274">
        <f>SUM(K49:M49)</f>
        <v>0</v>
      </c>
      <c r="O49" s="240">
        <v>0</v>
      </c>
      <c r="P49" s="240">
        <v>0</v>
      </c>
      <c r="Q49" s="240">
        <v>0</v>
      </c>
      <c r="R49" s="240">
        <v>0</v>
      </c>
      <c r="S49" s="240">
        <v>0</v>
      </c>
      <c r="T49" s="240">
        <v>0</v>
      </c>
      <c r="U49" s="241">
        <f>SUM(R49:T49)</f>
        <v>0</v>
      </c>
      <c r="V49" s="240">
        <v>0</v>
      </c>
      <c r="W49" s="240">
        <v>0</v>
      </c>
      <c r="X49" s="240">
        <v>0</v>
      </c>
      <c r="Y49" s="241">
        <f>SUM(V49:X49)</f>
        <v>0</v>
      </c>
      <c r="Z49" s="240">
        <v>0</v>
      </c>
      <c r="AA49" s="275">
        <v>0</v>
      </c>
      <c r="AC49" s="87"/>
      <c r="AD49" s="88"/>
      <c r="AE49" s="88"/>
      <c r="AF49" s="88"/>
      <c r="AG49" s="88"/>
      <c r="AH49" s="88"/>
      <c r="AI49" s="88"/>
      <c r="AJ49" s="88"/>
      <c r="AK49" s="88"/>
      <c r="AL49" s="89"/>
      <c r="AN49" s="211"/>
      <c r="AO49" s="248"/>
      <c r="AP49" s="248"/>
      <c r="AV49" s="211"/>
      <c r="AW49" s="211"/>
      <c r="AX49" s="211"/>
    </row>
    <row r="50" spans="1:50" ht="15.75" thickBot="1">
      <c r="A50" s="303" t="s">
        <v>69</v>
      </c>
      <c r="B50" s="304"/>
      <c r="C50" s="25">
        <f>C11+C16+C17+C20+C21+C24+C28+C29+C30+C33+C34+C37+C38+C39+C40+C44+C45+C49</f>
        <v>9615.000000000002</v>
      </c>
      <c r="D50" s="15">
        <f aca="true" t="shared" si="15" ref="D50:AL50">D11+D16+D17+D20+D21+D24+D28+D29+D30+D33+D34+D37+D38+D39+D40+D44+D45+D49</f>
        <v>950129</v>
      </c>
      <c r="E50" s="15">
        <f t="shared" si="15"/>
        <v>0</v>
      </c>
      <c r="F50" s="15">
        <f t="shared" si="15"/>
        <v>959744</v>
      </c>
      <c r="G50" s="15">
        <f t="shared" si="15"/>
        <v>70444</v>
      </c>
      <c r="H50" s="15">
        <f t="shared" si="15"/>
        <v>959121</v>
      </c>
      <c r="I50" s="15">
        <f t="shared" si="15"/>
        <v>10006880.122560466</v>
      </c>
      <c r="J50" s="15">
        <f t="shared" si="15"/>
        <v>6225794.010311192</v>
      </c>
      <c r="K50" s="15">
        <f t="shared" si="15"/>
        <v>6865235.550394463</v>
      </c>
      <c r="L50" s="15">
        <f t="shared" si="15"/>
        <v>2816726.9539179998</v>
      </c>
      <c r="M50" s="15">
        <f t="shared" si="15"/>
        <v>0</v>
      </c>
      <c r="N50" s="15">
        <f t="shared" si="15"/>
        <v>9681962.504312465</v>
      </c>
      <c r="O50" s="15">
        <f t="shared" si="15"/>
        <v>6141194.8489311915</v>
      </c>
      <c r="P50" s="15">
        <f t="shared" si="15"/>
        <v>7849321.947660355</v>
      </c>
      <c r="Q50" s="15">
        <f t="shared" si="15"/>
        <v>3155886.2473286125</v>
      </c>
      <c r="R50" s="15">
        <f t="shared" si="15"/>
        <v>1106539.0972058827</v>
      </c>
      <c r="S50" s="15">
        <f t="shared" si="15"/>
        <v>421324.2835294117</v>
      </c>
      <c r="T50" s="15">
        <f t="shared" si="15"/>
        <v>0</v>
      </c>
      <c r="U50" s="15">
        <f t="shared" si="15"/>
        <v>1527863.3807352944</v>
      </c>
      <c r="V50" s="15">
        <f t="shared" si="15"/>
        <v>224312.64345588256</v>
      </c>
      <c r="W50" s="15">
        <f t="shared" si="15"/>
        <v>267039.78752941167</v>
      </c>
      <c r="X50" s="15">
        <f t="shared" si="15"/>
        <v>0</v>
      </c>
      <c r="Y50" s="15">
        <f t="shared" si="15"/>
        <v>491352.4309852942</v>
      </c>
      <c r="Z50" s="15">
        <f t="shared" si="15"/>
        <v>2001239.237794953</v>
      </c>
      <c r="AA50" s="16">
        <f t="shared" si="15"/>
        <v>456538.7880449525</v>
      </c>
      <c r="AC50" s="41">
        <f t="shared" si="15"/>
        <v>0</v>
      </c>
      <c r="AD50" s="15">
        <f t="shared" si="15"/>
        <v>0</v>
      </c>
      <c r="AE50" s="15">
        <f t="shared" si="15"/>
        <v>0</v>
      </c>
      <c r="AF50" s="15">
        <f t="shared" si="15"/>
        <v>0</v>
      </c>
      <c r="AG50" s="15">
        <f t="shared" si="15"/>
        <v>0</v>
      </c>
      <c r="AH50" s="15">
        <f t="shared" si="15"/>
        <v>0</v>
      </c>
      <c r="AI50" s="15">
        <f t="shared" si="15"/>
        <v>0</v>
      </c>
      <c r="AJ50" s="15">
        <f t="shared" si="15"/>
        <v>0</v>
      </c>
      <c r="AK50" s="15">
        <f t="shared" si="15"/>
        <v>0</v>
      </c>
      <c r="AL50" s="16">
        <f t="shared" si="15"/>
        <v>0</v>
      </c>
      <c r="AN50" s="211"/>
      <c r="AO50" s="248"/>
      <c r="AP50" s="248"/>
      <c r="AV50" s="211"/>
      <c r="AW50" s="211"/>
      <c r="AX50" s="211"/>
    </row>
    <row r="53" ht="15">
      <c r="Q53" s="211"/>
    </row>
  </sheetData>
  <sheetProtection/>
  <mergeCells count="38">
    <mergeCell ref="Q9:Q10"/>
    <mergeCell ref="R8:Y8"/>
    <mergeCell ref="V9:Y9"/>
    <mergeCell ref="A1:B1"/>
    <mergeCell ref="A8:A10"/>
    <mergeCell ref="B8:B10"/>
    <mergeCell ref="C9:F9"/>
    <mergeCell ref="C8:G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Otar Kandelaki</cp:lastModifiedBy>
  <cp:lastPrinted>2017-10-18T12:38:28Z</cp:lastPrinted>
  <dcterms:created xsi:type="dcterms:W3CDTF">1996-10-14T23:33:28Z</dcterms:created>
  <dcterms:modified xsi:type="dcterms:W3CDTF">2020-03-17T14:11:16Z</dcterms:modified>
  <cp:category/>
  <cp:version/>
  <cp:contentType/>
  <cp:contentStatus/>
</cp:coreProperties>
</file>